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ax 2020 - ภาษีนิติบุคคล\"/>
    </mc:Choice>
  </mc:AlternateContent>
  <xr:revisionPtr revIDLastSave="0" documentId="13_ncr:1_{3F45441E-148D-4D2B-91B7-E0DB3AE798C3}" xr6:coauthVersionLast="45" xr6:coauthVersionMax="45" xr10:uidLastSave="{00000000-0000-0000-0000-000000000000}"/>
  <bookViews>
    <workbookView xWindow="-103" yWindow="-103" windowWidth="22149" windowHeight="11949" activeTab="1" xr2:uid="{00000000-000D-0000-FFFF-FFFF00000000}"/>
  </bookViews>
  <sheets>
    <sheet name="DATA" sheetId="3" r:id="rId1"/>
    <sheet name="DT" sheetId="6" r:id="rId2"/>
    <sheet name="WHT" sheetId="14" r:id="rId3"/>
    <sheet name="FormPND.3" sheetId="13" r:id="rId4"/>
    <sheet name="วิธีการยื่น Online" sheetId="16" r:id="rId5"/>
    <sheet name="2" sheetId="10" state="hidden" r:id="rId6"/>
    <sheet name="3" sheetId="11" state="hidden" r:id="rId7"/>
    <sheet name="4" sheetId="12" state="hidden" r:id="rId8"/>
  </sheets>
  <externalReferences>
    <externalReference r:id="rId9"/>
    <externalReference r:id="rId10"/>
    <externalReference r:id="rId11"/>
  </externalReferences>
  <definedNames>
    <definedName name="AC.No." localSheetId="2">[1]DATA!$G$2</definedName>
    <definedName name="AC.No.">DATA!$D$3</definedName>
    <definedName name="AC.Num.">[2]INFO!$B$2</definedName>
    <definedName name="Acc.No.">[2]INFO!$B$1</definedName>
    <definedName name="AccNo.">DATA!$D$2</definedName>
    <definedName name="Branch" localSheetId="2">[1]DATA!$G$3</definedName>
    <definedName name="Branch">DATA!$D$4</definedName>
    <definedName name="ListPage">#REF!</definedName>
    <definedName name="MonthList">DATA!$A$2:$A$13</definedName>
    <definedName name="NameMonth" localSheetId="2">[1]DATA!$A$2:$A$13</definedName>
    <definedName name="NameMonth">[3]DATA!$A$2:$A$13</definedName>
    <definedName name="Number">#REF!</definedName>
    <definedName name="PageList" localSheetId="2">[1]DATA!$B$2:$B$41</definedName>
    <definedName name="PageList">OFFSET(DATA!$B$2,0,0,MAX(DATA!$B:$B),1)</definedName>
    <definedName name="PageNo." localSheetId="2">[1]FORM!$AV$5</definedName>
    <definedName name="PageNo.">FormPND.3!$EY$7</definedName>
    <definedName name="PageNumber">#REF!</definedName>
    <definedName name="PageTotal" localSheetId="2">[1]FORM!$BB$5</definedName>
    <definedName name="PageTotal">FormPND.3!$FV$7</definedName>
    <definedName name="_xlnm.Print_Area" localSheetId="5">'2'!$B$1:$CA$71</definedName>
    <definedName name="_xlnm.Print_Area" localSheetId="6">'3'!$B$1:$CA$71</definedName>
    <definedName name="_xlnm.Print_Area" localSheetId="7">'4'!$B$1:$CA$71</definedName>
    <definedName name="_xlnm.Print_Area" localSheetId="3">FormPND.3!$A$1:$GF$171</definedName>
    <definedName name="_xlnm.Print_Area" localSheetId="2">WHT!$A$1:$R$64</definedName>
    <definedName name="Range">#REF!</definedName>
    <definedName name="SumP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3" l="1"/>
  <c r="B4" i="3"/>
  <c r="B3" i="3"/>
  <c r="B2" i="3"/>
  <c r="E27" i="6" l="1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5" i="6"/>
  <c r="E6" i="6"/>
  <c r="E7" i="6"/>
  <c r="E5" i="6"/>
  <c r="K81" i="6" l="1"/>
  <c r="S5" i="6"/>
  <c r="A5" i="6" l="1"/>
  <c r="C8" i="14" l="1"/>
  <c r="P6" i="14"/>
  <c r="C6" i="14"/>
  <c r="Q45" i="14"/>
  <c r="H16" i="14"/>
  <c r="N2" i="6"/>
  <c r="A6" i="6"/>
  <c r="S6" i="6" s="1"/>
  <c r="A7" i="6"/>
  <c r="S7" i="6" s="1"/>
  <c r="A8" i="6"/>
  <c r="S8" i="6" s="1"/>
  <c r="A9" i="6"/>
  <c r="S9" i="6" s="1"/>
  <c r="A10" i="6"/>
  <c r="A11" i="6"/>
  <c r="S11" i="6" s="1"/>
  <c r="A12" i="6"/>
  <c r="S12" i="6" s="1"/>
  <c r="A13" i="6"/>
  <c r="S13" i="6" s="1"/>
  <c r="A14" i="6"/>
  <c r="S14" i="6" s="1"/>
  <c r="A15" i="6"/>
  <c r="S15" i="6" s="1"/>
  <c r="A16" i="6"/>
  <c r="S16" i="6" s="1"/>
  <c r="A17" i="6"/>
  <c r="A18" i="6"/>
  <c r="A19" i="6"/>
  <c r="S19" i="6" s="1"/>
  <c r="A20" i="6"/>
  <c r="S20" i="6" s="1"/>
  <c r="A21" i="6"/>
  <c r="S21" i="6" s="1"/>
  <c r="A22" i="6"/>
  <c r="S22" i="6" s="1"/>
  <c r="A23" i="6"/>
  <c r="S23" i="6" s="1"/>
  <c r="A24" i="6"/>
  <c r="S24" i="6" s="1"/>
  <c r="A25" i="6"/>
  <c r="S25" i="6" s="1"/>
  <c r="A26" i="6"/>
  <c r="S26" i="6" s="1"/>
  <c r="A27" i="6"/>
  <c r="S27" i="6" s="1"/>
  <c r="A28" i="6"/>
  <c r="S28" i="6" s="1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S65" i="6" s="1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P5" i="6"/>
  <c r="BK8" i="11"/>
  <c r="BK8" i="12"/>
  <c r="BK8" i="10"/>
  <c r="BY8" i="11"/>
  <c r="BV8" i="11"/>
  <c r="BT8" i="11"/>
  <c r="BR8" i="11"/>
  <c r="BP8" i="11"/>
  <c r="BM8" i="11"/>
  <c r="BI8" i="11"/>
  <c r="BG8" i="11"/>
  <c r="BD8" i="11"/>
  <c r="BY8" i="12"/>
  <c r="BV8" i="12"/>
  <c r="BT8" i="12"/>
  <c r="BR8" i="12"/>
  <c r="BP8" i="12"/>
  <c r="BM8" i="12"/>
  <c r="BI8" i="12"/>
  <c r="BG8" i="12"/>
  <c r="BD8" i="12"/>
  <c r="BY8" i="10"/>
  <c r="BV8" i="10"/>
  <c r="BT8" i="10"/>
  <c r="BR8" i="10"/>
  <c r="BP8" i="10"/>
  <c r="BM8" i="10"/>
  <c r="BI8" i="10"/>
  <c r="BG8" i="10"/>
  <c r="BD8" i="10"/>
  <c r="BY6" i="11"/>
  <c r="BV6" i="11"/>
  <c r="BT6" i="11"/>
  <c r="BQ6" i="11"/>
  <c r="BO6" i="11"/>
  <c r="BM6" i="11"/>
  <c r="BK6" i="11"/>
  <c r="BI6" i="11"/>
  <c r="BF6" i="11"/>
  <c r="BD6" i="11"/>
  <c r="BB6" i="11"/>
  <c r="AZ6" i="11"/>
  <c r="AW6" i="11"/>
  <c r="BY6" i="12"/>
  <c r="BV6" i="12"/>
  <c r="BT6" i="12"/>
  <c r="BQ6" i="12"/>
  <c r="BO6" i="12"/>
  <c r="BM6" i="12"/>
  <c r="BK6" i="12"/>
  <c r="BI6" i="12"/>
  <c r="BF6" i="12"/>
  <c r="BD6" i="12"/>
  <c r="BB6" i="12"/>
  <c r="AZ6" i="12"/>
  <c r="AW6" i="12"/>
  <c r="BY6" i="10"/>
  <c r="BV6" i="10"/>
  <c r="BT6" i="10"/>
  <c r="BQ6" i="10"/>
  <c r="BO6" i="10"/>
  <c r="BM6" i="10"/>
  <c r="BK6" i="10"/>
  <c r="BI6" i="10"/>
  <c r="BF6" i="10"/>
  <c r="BD6" i="10"/>
  <c r="BB6" i="10"/>
  <c r="AZ6" i="10"/>
  <c r="AW6" i="10"/>
  <c r="GD2" i="13"/>
  <c r="GA2" i="13"/>
  <c r="FX2" i="13"/>
  <c r="FU2" i="13"/>
  <c r="FR2" i="13"/>
  <c r="EG149" i="13"/>
  <c r="A1" i="13"/>
  <c r="EN2" i="13" s="1"/>
  <c r="EI161" i="13"/>
  <c r="I8" i="12"/>
  <c r="I8" i="11"/>
  <c r="I8" i="10"/>
  <c r="DQ2" i="13"/>
  <c r="EA2" i="13"/>
  <c r="BY13" i="11"/>
  <c r="BQ13" i="11"/>
  <c r="AW13" i="11"/>
  <c r="BM15" i="11"/>
  <c r="BR15" i="11"/>
  <c r="BD15" i="11"/>
  <c r="BF13" i="11"/>
  <c r="BN52" i="11"/>
  <c r="BN55" i="11" s="1"/>
  <c r="W57" i="11" s="1"/>
  <c r="BT3" i="11"/>
  <c r="H17" i="11"/>
  <c r="AK52" i="11"/>
  <c r="T52" i="11"/>
  <c r="BO13" i="11"/>
  <c r="BI15" i="11"/>
  <c r="BB13" i="11"/>
  <c r="BD13" i="11"/>
  <c r="BG15" i="11"/>
  <c r="BM13" i="11"/>
  <c r="BP15" i="11"/>
  <c r="AZ13" i="11"/>
  <c r="BV13" i="11"/>
  <c r="BT13" i="11"/>
  <c r="BY15" i="11"/>
  <c r="BK13" i="11"/>
  <c r="AZ52" i="11"/>
  <c r="AZ55" i="11" s="1"/>
  <c r="H15" i="11"/>
  <c r="BV15" i="11"/>
  <c r="BT4" i="11"/>
  <c r="BK15" i="11"/>
  <c r="AP52" i="11"/>
  <c r="AN66" i="11" s="1"/>
  <c r="BI13" i="11"/>
  <c r="BT15" i="11"/>
  <c r="P78" i="6" l="1"/>
  <c r="S78" i="6"/>
  <c r="P70" i="6"/>
  <c r="S70" i="6"/>
  <c r="P62" i="6"/>
  <c r="S62" i="6"/>
  <c r="P54" i="6"/>
  <c r="S54" i="6"/>
  <c r="P46" i="6"/>
  <c r="S46" i="6"/>
  <c r="P38" i="6"/>
  <c r="S38" i="6"/>
  <c r="P30" i="6"/>
  <c r="S30" i="6"/>
  <c r="P63" i="6"/>
  <c r="S63" i="6"/>
  <c r="P69" i="6"/>
  <c r="S69" i="6"/>
  <c r="P53" i="6"/>
  <c r="S53" i="6"/>
  <c r="P37" i="6"/>
  <c r="S37" i="6"/>
  <c r="P29" i="6"/>
  <c r="S29" i="6"/>
  <c r="P55" i="6"/>
  <c r="S55" i="6"/>
  <c r="P77" i="6"/>
  <c r="S77" i="6"/>
  <c r="P61" i="6"/>
  <c r="S61" i="6"/>
  <c r="P45" i="6"/>
  <c r="S45" i="6"/>
  <c r="P76" i="6"/>
  <c r="S76" i="6"/>
  <c r="P68" i="6"/>
  <c r="S68" i="6"/>
  <c r="P60" i="6"/>
  <c r="S60" i="6"/>
  <c r="P52" i="6"/>
  <c r="S52" i="6"/>
  <c r="P44" i="6"/>
  <c r="S44" i="6"/>
  <c r="P36" i="6"/>
  <c r="S36" i="6"/>
  <c r="P75" i="6"/>
  <c r="S75" i="6"/>
  <c r="P67" i="6"/>
  <c r="S67" i="6"/>
  <c r="P59" i="6"/>
  <c r="S59" i="6"/>
  <c r="P51" i="6"/>
  <c r="S51" i="6"/>
  <c r="P43" i="6"/>
  <c r="S43" i="6"/>
  <c r="P35" i="6"/>
  <c r="S35" i="6"/>
  <c r="P71" i="6"/>
  <c r="S71" i="6"/>
  <c r="P31" i="6"/>
  <c r="S31" i="6"/>
  <c r="P74" i="6"/>
  <c r="S74" i="6"/>
  <c r="P66" i="6"/>
  <c r="S66" i="6"/>
  <c r="P50" i="6"/>
  <c r="S50" i="6"/>
  <c r="P42" i="6"/>
  <c r="S42" i="6"/>
  <c r="P34" i="6"/>
  <c r="S34" i="6"/>
  <c r="C12" i="14"/>
  <c r="S18" i="6"/>
  <c r="E46" i="14"/>
  <c r="S10" i="6"/>
  <c r="P79" i="6"/>
  <c r="S79" i="6"/>
  <c r="P47" i="6"/>
  <c r="S47" i="6"/>
  <c r="P58" i="6"/>
  <c r="S58" i="6"/>
  <c r="P73" i="6"/>
  <c r="S73" i="6"/>
  <c r="P57" i="6"/>
  <c r="S57" i="6"/>
  <c r="P49" i="6"/>
  <c r="S49" i="6"/>
  <c r="P41" i="6"/>
  <c r="S41" i="6"/>
  <c r="P33" i="6"/>
  <c r="S33" i="6"/>
  <c r="Q46" i="14"/>
  <c r="S17" i="6"/>
  <c r="P39" i="6"/>
  <c r="S39" i="6"/>
  <c r="P72" i="6"/>
  <c r="S72" i="6"/>
  <c r="P64" i="6"/>
  <c r="S64" i="6"/>
  <c r="P56" i="6"/>
  <c r="S56" i="6"/>
  <c r="P48" i="6"/>
  <c r="S48" i="6"/>
  <c r="P40" i="6"/>
  <c r="S40" i="6"/>
  <c r="P32" i="6"/>
  <c r="S32" i="6"/>
  <c r="C14" i="14"/>
  <c r="P12" i="14"/>
  <c r="M46" i="14"/>
  <c r="O46" i="14"/>
  <c r="G59" i="14"/>
  <c r="P65" i="6"/>
  <c r="EK2" i="13"/>
  <c r="ER2" i="13"/>
  <c r="DU2" i="13"/>
  <c r="DK2" i="13"/>
  <c r="DD2" i="13"/>
  <c r="DX2" i="13"/>
  <c r="EG2" i="13"/>
  <c r="DN2" i="13"/>
  <c r="ED2" i="13"/>
  <c r="DH2" i="13"/>
  <c r="P26" i="6"/>
  <c r="P28" i="6"/>
  <c r="P27" i="6"/>
  <c r="P25" i="6"/>
  <c r="P12" i="6"/>
  <c r="P24" i="6"/>
  <c r="P17" i="6"/>
  <c r="P16" i="6"/>
  <c r="P13" i="6"/>
  <c r="P20" i="6"/>
  <c r="P19" i="6"/>
  <c r="P15" i="6"/>
  <c r="P14" i="6"/>
  <c r="P23" i="6"/>
  <c r="L81" i="6"/>
  <c r="P22" i="6"/>
  <c r="P18" i="6"/>
  <c r="P11" i="6"/>
  <c r="P10" i="6"/>
  <c r="P6" i="6"/>
  <c r="P8" i="6"/>
  <c r="P21" i="6"/>
  <c r="P7" i="6"/>
  <c r="P9" i="6"/>
  <c r="CC92" i="11"/>
  <c r="BB13" i="10" l="1"/>
  <c r="BI15" i="12"/>
  <c r="AZ13" i="12"/>
  <c r="BI13" i="12"/>
  <c r="BV15" i="10"/>
  <c r="B27" i="3"/>
  <c r="B19" i="3"/>
  <c r="BF13" i="10"/>
  <c r="AZ13" i="10"/>
  <c r="BP15" i="10"/>
  <c r="BK13" i="10"/>
  <c r="BK15" i="10"/>
  <c r="BM15" i="12"/>
  <c r="BI15" i="10"/>
  <c r="AP52" i="10"/>
  <c r="AN66" i="10" s="1"/>
  <c r="BY15" i="10"/>
  <c r="BV13" i="12"/>
  <c r="BD13" i="12"/>
  <c r="BG15" i="10"/>
  <c r="BT13" i="10"/>
  <c r="BO13" i="12"/>
  <c r="BF13" i="12"/>
  <c r="BR15" i="12"/>
  <c r="BQ13" i="10"/>
  <c r="BR15" i="10"/>
  <c r="BK13" i="12"/>
  <c r="BI13" i="10"/>
  <c r="BT15" i="12"/>
  <c r="BM13" i="12"/>
  <c r="H15" i="10"/>
  <c r="BT3" i="10"/>
  <c r="T52" i="12"/>
  <c r="BT15" i="10"/>
  <c r="BD15" i="12"/>
  <c r="BB13" i="12"/>
  <c r="BV13" i="10"/>
  <c r="BN52" i="10"/>
  <c r="BN55" i="10" s="1"/>
  <c r="W57" i="10" s="1"/>
  <c r="BY15" i="12"/>
  <c r="BV15" i="12"/>
  <c r="BT13" i="12"/>
  <c r="BY13" i="10"/>
  <c r="BO13" i="10"/>
  <c r="BY13" i="12"/>
  <c r="BT3" i="12"/>
  <c r="BD15" i="10"/>
  <c r="BG15" i="12"/>
  <c r="BM15" i="10"/>
  <c r="BP15" i="12"/>
  <c r="BM13" i="10"/>
  <c r="BK15" i="12"/>
  <c r="AW13" i="12"/>
  <c r="BT4" i="10"/>
  <c r="AZ52" i="12"/>
  <c r="AZ55" i="12" s="1"/>
  <c r="AP52" i="12"/>
  <c r="AN66" i="12" s="1"/>
  <c r="BN52" i="12"/>
  <c r="BN55" i="12" s="1"/>
  <c r="W57" i="12" s="1"/>
  <c r="AZ52" i="10"/>
  <c r="AZ55" i="10" s="1"/>
  <c r="H15" i="12"/>
  <c r="T52" i="10"/>
  <c r="AW13" i="10"/>
  <c r="BD13" i="10"/>
  <c r="BQ13" i="12"/>
  <c r="BT4" i="12"/>
  <c r="AK52" i="10"/>
  <c r="AK52" i="12"/>
  <c r="H17" i="10"/>
  <c r="H17" i="12"/>
  <c r="B30" i="3"/>
  <c r="B31" i="3"/>
  <c r="B18" i="3"/>
  <c r="B8" i="3"/>
  <c r="B13" i="3"/>
  <c r="B28" i="3"/>
  <c r="B9" i="3"/>
  <c r="B25" i="3"/>
  <c r="B10" i="3"/>
  <c r="B12" i="3"/>
  <c r="B32" i="3"/>
  <c r="B24" i="3"/>
  <c r="B20" i="3"/>
  <c r="B16" i="3"/>
  <c r="B15" i="3"/>
  <c r="B11" i="3"/>
  <c r="B14" i="3"/>
  <c r="B29" i="3"/>
  <c r="B21" i="3"/>
  <c r="B26" i="3"/>
  <c r="B23" i="3"/>
  <c r="B17" i="3"/>
  <c r="B22" i="3"/>
  <c r="CC92" i="12" l="1"/>
  <c r="CC92" i="10"/>
  <c r="FV7" i="13"/>
  <c r="A35" i="13" s="1"/>
  <c r="EF35" i="13" s="1"/>
  <c r="CC35" i="13" l="1"/>
  <c r="CW35" i="13"/>
  <c r="BW35" i="13"/>
  <c r="BZ35" i="13"/>
  <c r="BQ35" i="13"/>
  <c r="BT35" i="13"/>
  <c r="S41" i="13"/>
  <c r="K44" i="13"/>
  <c r="DM35" i="13"/>
  <c r="FE35" i="13"/>
  <c r="EL35" i="13"/>
  <c r="F35" i="13"/>
  <c r="A51" i="13"/>
  <c r="K60" i="13" s="1"/>
  <c r="CC51" i="13" l="1"/>
  <c r="S57" i="13"/>
  <c r="BW51" i="13"/>
  <c r="BZ51" i="13"/>
  <c r="BQ51" i="13"/>
  <c r="BT51" i="13"/>
  <c r="GC51" i="13"/>
  <c r="FE51" i="13"/>
  <c r="EL51" i="13"/>
  <c r="EF51" i="13"/>
  <c r="DM51" i="13"/>
  <c r="CW51" i="13"/>
  <c r="A67" i="13"/>
  <c r="CC67" i="13" s="1"/>
  <c r="AF35" i="13"/>
  <c r="J35" i="13"/>
  <c r="W35" i="13"/>
  <c r="AC35" i="13"/>
  <c r="AM35" i="13"/>
  <c r="AP35" i="13"/>
  <c r="AT35" i="13"/>
  <c r="M35" i="13"/>
  <c r="GC35" i="13"/>
  <c r="Z35" i="13"/>
  <c r="S35" i="13"/>
  <c r="AI35" i="13"/>
  <c r="P35" i="13"/>
  <c r="BW67" i="13" l="1"/>
  <c r="BZ67" i="13"/>
  <c r="BQ67" i="13"/>
  <c r="BT67" i="13"/>
  <c r="S73" i="13"/>
  <c r="K76" i="13"/>
  <c r="GC67" i="13"/>
  <c r="EF67" i="13"/>
  <c r="CW67" i="13"/>
  <c r="DM67" i="13"/>
  <c r="FE67" i="13"/>
  <c r="EL67" i="13"/>
  <c r="AF51" i="13"/>
  <c r="J51" i="13"/>
  <c r="W51" i="13"/>
  <c r="AC51" i="13"/>
  <c r="M51" i="13"/>
  <c r="AT51" i="13"/>
  <c r="AI51" i="13"/>
  <c r="Z51" i="13"/>
  <c r="P51" i="13"/>
  <c r="S51" i="13"/>
  <c r="AP51" i="13"/>
  <c r="F51" i="13"/>
  <c r="AM51" i="13"/>
  <c r="AF67" i="13" l="1"/>
  <c r="Z67" i="13"/>
  <c r="S67" i="13"/>
  <c r="AP67" i="13"/>
  <c r="M67" i="13"/>
  <c r="AI67" i="13"/>
  <c r="W67" i="13"/>
  <c r="AC67" i="13"/>
  <c r="J67" i="13"/>
  <c r="A83" i="13"/>
  <c r="CC83" i="13" s="1"/>
  <c r="P67" i="13"/>
  <c r="AT67" i="13"/>
  <c r="F67" i="13"/>
  <c r="AM67" i="13"/>
  <c r="BW83" i="13" l="1"/>
  <c r="BZ83" i="13"/>
  <c r="BQ83" i="13"/>
  <c r="BT83" i="13"/>
  <c r="S89" i="13"/>
  <c r="K92" i="13"/>
  <c r="CW83" i="13"/>
  <c r="EL83" i="13"/>
  <c r="GC83" i="13"/>
  <c r="DM83" i="13"/>
  <c r="FE83" i="13"/>
  <c r="EF83" i="13"/>
  <c r="AF83" i="13"/>
  <c r="S83" i="13"/>
  <c r="A99" i="13"/>
  <c r="CC99" i="13" s="1"/>
  <c r="W83" i="13"/>
  <c r="P83" i="13"/>
  <c r="AT83" i="13"/>
  <c r="Z83" i="13"/>
  <c r="AC83" i="13"/>
  <c r="AI83" i="13"/>
  <c r="J83" i="13"/>
  <c r="M83" i="13"/>
  <c r="AM83" i="13"/>
  <c r="F83" i="13"/>
  <c r="AP83" i="13"/>
  <c r="BW99" i="13" l="1"/>
  <c r="BZ99" i="13"/>
  <c r="BQ99" i="13"/>
  <c r="BT99" i="13"/>
  <c r="S105" i="13"/>
  <c r="K108" i="13"/>
  <c r="CW99" i="13"/>
  <c r="GC99" i="13"/>
  <c r="DM99" i="13"/>
  <c r="FE99" i="13"/>
  <c r="EL99" i="13"/>
  <c r="EF99" i="13"/>
  <c r="M99" i="13"/>
  <c r="S99" i="13"/>
  <c r="AM99" i="13"/>
  <c r="AI99" i="13"/>
  <c r="AT99" i="13"/>
  <c r="AF99" i="13"/>
  <c r="F99" i="13"/>
  <c r="J99" i="13"/>
  <c r="AP99" i="13"/>
  <c r="W99" i="13"/>
  <c r="AC99" i="13"/>
  <c r="Z99" i="13"/>
  <c r="A115" i="13"/>
  <c r="CC115" i="13" s="1"/>
  <c r="P99" i="13"/>
  <c r="BW115" i="13" l="1"/>
  <c r="BZ115" i="13"/>
  <c r="BQ115" i="13"/>
  <c r="BT115" i="13"/>
  <c r="S121" i="13"/>
  <c r="K124" i="13"/>
  <c r="CW115" i="13"/>
  <c r="GC115" i="13"/>
  <c r="DM115" i="13"/>
  <c r="EF115" i="13"/>
  <c r="FE115" i="13"/>
  <c r="EL115" i="13"/>
  <c r="AC115" i="13"/>
  <c r="AF115" i="13"/>
  <c r="J115" i="13"/>
  <c r="AP115" i="13"/>
  <c r="S115" i="13"/>
  <c r="AT115" i="13"/>
  <c r="F115" i="13"/>
  <c r="Z115" i="13"/>
  <c r="M115" i="13"/>
  <c r="P115" i="13"/>
  <c r="AM115" i="13"/>
  <c r="W115" i="13"/>
  <c r="AI115" i="13"/>
  <c r="EL132" i="13" l="1"/>
  <c r="FE132" i="13"/>
  <c r="Q48" i="14" l="1"/>
  <c r="G50" i="14" s="1"/>
  <c r="O48" i="14"/>
  <c r="H1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D16" authorId="0" shapeId="0" xr:uid="{B2FEBB7A-BC78-4375-B8CF-51B6AAD4DCA3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ใส่ลำดับที่ของหนังสือรับรองที่ต้องการพริ้น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th</author>
  </authors>
  <commentList>
    <comment ref="B1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ฉบับ ของหนังสือฯ</t>
        </r>
      </text>
    </comment>
    <comment ref="U20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G20" authorId="0" shapeId="0" xr:uid="{00000000-0006-0000-0300-000003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X20" authorId="0" shapeId="0" xr:uid="{00000000-0006-0000-0300-000004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BJ20" authorId="0" shapeId="0" xr:uid="{00000000-0006-0000-0300-000005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U22" authorId="0" shapeId="0" xr:uid="{00000000-0006-0000-0300-000006000000}">
      <text>
        <r>
          <rPr>
            <b/>
            <sz val="8"/>
            <color indexed="81"/>
            <rFont val="Tahoma"/>
            <family val="2"/>
          </rPr>
          <t>Microsoft th:</t>
        </r>
        <r>
          <rPr>
            <sz val="8"/>
            <color indexed="81"/>
            <rFont val="Tahoma"/>
            <family val="2"/>
          </rPr>
          <t xml:space="preserve">
กด Shift แล้วพิมพ์ P</t>
        </r>
      </text>
    </comment>
    <comment ref="AG22" authorId="0" shapeId="0" xr:uid="{00000000-0006-0000-0300-000007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X22" authorId="0" shapeId="0" xr:uid="{00000000-0006-0000-0300-000008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th</author>
  </authors>
  <commentList>
    <comment ref="B1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ฉบับ ของหนังสือฯ</t>
        </r>
      </text>
    </comment>
    <comment ref="U20" authorId="0" shapeId="0" xr:uid="{00000000-0006-0000-0400-000002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G20" authorId="0" shapeId="0" xr:uid="{00000000-0006-0000-0400-000003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X20" authorId="0" shapeId="0" xr:uid="{00000000-0006-0000-0400-000004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BJ20" authorId="0" shapeId="0" xr:uid="{00000000-0006-0000-0400-000005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U22" authorId="0" shapeId="0" xr:uid="{00000000-0006-0000-0400-000006000000}">
      <text>
        <r>
          <rPr>
            <b/>
            <sz val="8"/>
            <color indexed="81"/>
            <rFont val="Tahoma"/>
            <family val="2"/>
          </rPr>
          <t>Microsoft th:</t>
        </r>
        <r>
          <rPr>
            <sz val="8"/>
            <color indexed="81"/>
            <rFont val="Tahoma"/>
            <family val="2"/>
          </rPr>
          <t xml:space="preserve">
กด Shift แล้วพิมพ์ P</t>
        </r>
      </text>
    </comment>
    <comment ref="AG22" authorId="0" shapeId="0" xr:uid="{00000000-0006-0000-0400-000007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X22" authorId="0" shapeId="0" xr:uid="{00000000-0006-0000-0400-000008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th</author>
  </authors>
  <commentList>
    <comment ref="B1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ฉบับ ของหนังสือฯ</t>
        </r>
      </text>
    </comment>
    <comment ref="U20" authorId="0" shapeId="0" xr:uid="{00000000-0006-0000-0500-000002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G20" authorId="0" shapeId="0" xr:uid="{00000000-0006-0000-0500-000003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X20" authorId="0" shapeId="0" xr:uid="{00000000-0006-0000-0500-000004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BJ20" authorId="0" shapeId="0" xr:uid="{00000000-0006-0000-0500-000005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U22" authorId="0" shapeId="0" xr:uid="{00000000-0006-0000-0500-000006000000}">
      <text>
        <r>
          <rPr>
            <b/>
            <sz val="8"/>
            <color indexed="81"/>
            <rFont val="Tahoma"/>
            <family val="2"/>
          </rPr>
          <t>Microsoft th:</t>
        </r>
        <r>
          <rPr>
            <sz val="8"/>
            <color indexed="81"/>
            <rFont val="Tahoma"/>
            <family val="2"/>
          </rPr>
          <t xml:space="preserve">
กด Shift แล้วพิมพ์ P</t>
        </r>
      </text>
    </comment>
    <comment ref="AG22" authorId="0" shapeId="0" xr:uid="{00000000-0006-0000-0500-000007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  <comment ref="AX22" authorId="0" shapeId="0" xr:uid="{00000000-0006-0000-0500-000008000000}">
      <text>
        <r>
          <rPr>
            <b/>
            <sz val="8"/>
            <color indexed="81"/>
            <rFont val="Tahoma"/>
            <family val="2"/>
          </rPr>
          <t>คลิก สามเหลืยมเพื่อเลือก P หรือ ว่างเปล่า</t>
        </r>
      </text>
    </comment>
  </commentList>
</comments>
</file>

<file path=xl/sharedStrings.xml><?xml version="1.0" encoding="utf-8"?>
<sst xmlns="http://schemas.openxmlformats.org/spreadsheetml/2006/main" count="580" uniqueCount="240">
  <si>
    <t>สาขาที่</t>
  </si>
  <si>
    <t>แผ่น</t>
  </si>
  <si>
    <t>ในจำนวน</t>
  </si>
  <si>
    <t>แผ่นที่</t>
  </si>
  <si>
    <t>เงื่อนไข</t>
  </si>
  <si>
    <t>จำนวนเงิน</t>
  </si>
  <si>
    <t>ที่อยู่</t>
  </si>
  <si>
    <t>เลขประจำตัวประชาชน</t>
  </si>
  <si>
    <t>ลงชื่อ</t>
  </si>
  <si>
    <t>ตำแหน่ง</t>
  </si>
  <si>
    <t>ยื่นวันที่</t>
  </si>
  <si>
    <t>ผู้จ่ายเงิน</t>
  </si>
  <si>
    <t>กรรมการ</t>
  </si>
  <si>
    <t>ลำดับ</t>
  </si>
  <si>
    <t>เลขประจำตัวผู้เสียภาษี</t>
  </si>
  <si>
    <t>ประเภทเงินได้</t>
  </si>
  <si>
    <t>จำนวนเงินภาษีที่ต้องหักนำส่ง</t>
  </si>
  <si>
    <t>ลำดับสาขา</t>
  </si>
  <si>
    <t>ข้อมูลสถานประกอบการ</t>
  </si>
  <si>
    <t>มกราคม</t>
  </si>
  <si>
    <t>กุมภาพันธ์</t>
  </si>
  <si>
    <t>ลำดับที่สาขา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</si>
  <si>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</si>
  <si>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</si>
  <si>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</si>
  <si>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</si>
  <si>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</si>
  <si>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</si>
  <si>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</si>
  <si>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</si>
  <si>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</si>
  <si>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</si>
  <si>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MonthList</t>
  </si>
  <si>
    <t>PageList</t>
  </si>
  <si>
    <t>1. กรณีเป็นบุคคลธรรมดาไทย ให้ใช้เลขประจำตัวประชาชนของกรมการปกครอง</t>
  </si>
  <si>
    <t>2. กรณีเป็นนิติบุคคล ให้ใช้เลขทะเบียนนิติบุคคลของกรมพัฒนาธุรกิจการค้า</t>
  </si>
  <si>
    <t>3. กรณีอื่นๆ นอกเหนือจาก 1. และ 2. ให้ใช้เลขประจำตัวผู้เสียภาษีอากร (13 หลัก) ของกรมสรรพากร</t>
  </si>
  <si>
    <t xml:space="preserve">หนังสือรับรองการหักภาษี ณ ที่จ่าย </t>
  </si>
  <si>
    <t>เล่มที่</t>
  </si>
  <si>
    <t xml:space="preserve"> ตามมาตรา 50 ทวิ  แห่งประมวลรัษฎาภร   </t>
  </si>
  <si>
    <t>เลขที่</t>
  </si>
  <si>
    <t>ผู้มีหน้าที่หักภาษี ณ ที่จ่าย  :</t>
  </si>
  <si>
    <t>เลขประจำตัวผู้เสียภาษี (13 หลัก) *</t>
  </si>
  <si>
    <t xml:space="preserve">ชื่อ </t>
  </si>
  <si>
    <t xml:space="preserve">เลขประจำตัวผู้เสียภาษีอากร </t>
  </si>
  <si>
    <t xml:space="preserve">                   (ให้ระบุว่าเป็น บุคคล นิติบุคคล บริษัท สมาคม หรือคณะบุคคล)</t>
  </si>
  <si>
    <t xml:space="preserve">                   (ให้ระบุชื่ออาคาร/หมู่บ้าน ห้องเลขที่ ชั้นที่ เลขที่ ตรอก/ซอย หมู่ที่ ถนน ตำบล/แขวง อำเภอ/เขต จังหวัด)</t>
  </si>
  <si>
    <t xml:space="preserve">  ผู้ถูกหักภาษี ณ ที่จ่าย  :</t>
  </si>
  <si>
    <t xml:space="preserve">                   (ให้ระบุชื่ออาคารหมู่บ้าน ห้องเลขที่ ชั้นที่ เลขที่ ตรอก/ซอย หมู่ที่ ถนน ตำบล/แขวง อำเภอ/เขต จังหวัด)</t>
  </si>
  <si>
    <t>ลำดับที่</t>
  </si>
  <si>
    <t>ในแบบ</t>
  </si>
  <si>
    <t xml:space="preserve">(1) ภ.ง.ด. 1ก         </t>
  </si>
  <si>
    <t>(2) ภ.ง.ด. 1ก พิเศษ</t>
  </si>
  <si>
    <t>(3) ภ.ง.ด. 2</t>
  </si>
  <si>
    <t>(4) ภ.ง.ด. 3</t>
  </si>
  <si>
    <t>(ให้สามารถอ้างอิงหรือสอบยันกันได้ระหว่างลำดับที่ตาม</t>
  </si>
  <si>
    <t>(5) ภ.ง.ด. 2ก</t>
  </si>
  <si>
    <t>(6) ภ.ง.ด. 3ก</t>
  </si>
  <si>
    <t>P</t>
  </si>
  <si>
    <t>(7) ภ.ง.ด. 53</t>
  </si>
  <si>
    <t xml:space="preserve">        </t>
  </si>
  <si>
    <t xml:space="preserve">   หนังสือรับรองฯ กับแบบยื่นรายการภาษีหักที่จ่าย)</t>
  </si>
  <si>
    <t>ประเภทเงินได้พึงประเมินที่จ่าย</t>
  </si>
  <si>
    <t>วัน เดือน หรือ</t>
  </si>
  <si>
    <t>จำนวนเงินที่จ่าย</t>
  </si>
  <si>
    <t>ภาษีที่หัก</t>
  </si>
  <si>
    <t>ปีภาษีที่จ่าย</t>
  </si>
  <si>
    <t>และนำส่งไว้</t>
  </si>
  <si>
    <t xml:space="preserve">  1.  เงินเดือน ค่าจ้าง เบี้ยเลี้ยง โบนัส ฯลฯ ตามมาตรา 40(1)</t>
  </si>
  <si>
    <t xml:space="preserve"> </t>
  </si>
  <si>
    <t xml:space="preserve">  2.  ค่าธรรมเนียม ค่านายหน้า ฯลฯ ตามมาตรา 40(2)</t>
  </si>
  <si>
    <t xml:space="preserve">  3.  ค่าแห่งลิขสิทธิ์ ฯลฯ ตามมาตรา 40 (3)</t>
  </si>
  <si>
    <t xml:space="preserve">  4.  (ก) ค่าดอกเบี้ย ฯลฯ ตามมาตรา 40(4) (ก)</t>
  </si>
  <si>
    <t xml:space="preserve">       (ข) เงินปันผล เงินส่วนแบ่งกำไร ฯลฯ ตามมาตรา 40(4) (ข) </t>
  </si>
  <si>
    <t xml:space="preserve">             (1)  กรณีผู้ได้รับเงินปันผลได้รับเครดิตภาษี โดยจ่ายจาก</t>
  </si>
  <si>
    <t xml:space="preserve">                   กำไรสุทธิของกิจการที่ต้องเสียภาษีเงินได้นิติบุคคลในอัตราดังนี้</t>
  </si>
  <si>
    <t>(1.1) อัตราร้อยละ 30 ของกำไรสุทธิ</t>
  </si>
  <si>
    <t>(1.2) อัตราร้อยละ 25 ของกำไรสุทธิ</t>
  </si>
  <si>
    <t>(1.3) อัตราร้อยละ 20 ของกำไรสุทธิ</t>
  </si>
  <si>
    <r>
      <t xml:space="preserve">(1.4) อัตราอื่นๆ </t>
    </r>
    <r>
      <rPr>
        <i/>
        <sz val="11"/>
        <rFont val="AngsanaUPC"/>
        <family val="1"/>
        <charset val="222"/>
      </rPr>
      <t>(ระบุ)................</t>
    </r>
  </si>
  <si>
    <t>ของกำไรสุทธิ</t>
  </si>
  <si>
    <t xml:space="preserve">             (2) กรณีผู้ได้รับเงินปันผลไม่ได้รับเครดิตภาษี เนื่องจากจ่ายจาก</t>
  </si>
  <si>
    <t>(2.1)  กำไรสุทธิของกิจการที่ได้รับยกเว้นภาษีเงินได้นิติบุคคล</t>
  </si>
  <si>
    <t>(2.2)  เงินปันผลหรือเงินส่วนแบ่งของกำไรที่ได้รับยกเว้นไม่ต้องนำมารวม</t>
  </si>
  <si>
    <t xml:space="preserve">          คำนวณเป็นรายได้เพื่อเสียภาษีเงินได้นิติบุคคล</t>
  </si>
  <si>
    <t>(2.3)  กำไรสุทธิส่วนที่ได้หักผลขาดทุนสุทธิยกมาไม่เกิน 5 ปี</t>
  </si>
  <si>
    <t xml:space="preserve">          ก่อนรอบระยะเวลาบัญชีปีปัจจุบัน</t>
  </si>
  <si>
    <t>(2.4)  กำไรที่รับรู้ทางบัญชีโดยวิธีส่วนได้เสีย (equity method)</t>
  </si>
  <si>
    <r>
      <t xml:space="preserve">(2.5)  อื่นๆ </t>
    </r>
    <r>
      <rPr>
        <i/>
        <sz val="11"/>
        <rFont val="AngsanaUPC"/>
        <family val="1"/>
        <charset val="222"/>
      </rPr>
      <t>(ระบุ)</t>
    </r>
  </si>
  <si>
    <t xml:space="preserve">  5.  การจ่ายเงินได้ที่ต้องหักภาษี ณ ที่จ่ายตามคำสั่งกรมสรรรพากรที่ออกตามมาตรา 3 เตรส</t>
  </si>
  <si>
    <t xml:space="preserve">      เช่น รางวัล ส่วนลดหรือประโยชน์ใดๆ เนื่องจากการส่งเสริมการขาย รางวัลในการประกวด</t>
  </si>
  <si>
    <t xml:space="preserve">     การแข่งขัน การชิงโชค ค่าแสดงของนักแสดงสาธารณะ ค่าจ้างทำของ ค่าโฆษณา ค่าเช่า</t>
  </si>
  <si>
    <t xml:space="preserve">     ค่าขนส่ง ค่าบริการ ค่าเบี้ยประกันภัยวินาศภัย ฯลฯ</t>
  </si>
  <si>
    <r>
      <t xml:space="preserve">6. อื่นๆ </t>
    </r>
    <r>
      <rPr>
        <i/>
        <sz val="11"/>
        <rFont val="AngsanaUPC"/>
        <family val="1"/>
        <charset val="222"/>
      </rPr>
      <t>(ระบุ)</t>
    </r>
  </si>
  <si>
    <t xml:space="preserve">รวมเงินที่จ่ายและภาษีที่หักนำส่ง   </t>
  </si>
  <si>
    <r>
      <t xml:space="preserve">รวมเงินภาษีที่หักนำส่ง  </t>
    </r>
    <r>
      <rPr>
        <i/>
        <sz val="13"/>
        <rFont val="AngsanaUPC"/>
        <family val="1"/>
        <charset val="222"/>
      </rPr>
      <t>(ตัวอักษร)</t>
    </r>
  </si>
  <si>
    <r>
      <rPr>
        <b/>
        <sz val="11"/>
        <rFont val="Angsana New"/>
        <family val="1"/>
      </rPr>
      <t xml:space="preserve">เงินที่จ่ายเข้า  </t>
    </r>
    <r>
      <rPr>
        <sz val="11"/>
        <rFont val="Angsana New"/>
        <family val="1"/>
      </rPr>
      <t>กบข./กสจ./กองทุนสงเคราะห์ครูโรงเรียนเอกชน</t>
    </r>
  </si>
  <si>
    <t>บาท</t>
  </si>
  <si>
    <t>กองทุนประกันสังคม</t>
  </si>
  <si>
    <t>กองทุนสำรองเลี้ยงชีพ</t>
  </si>
  <si>
    <t xml:space="preserve">  (1) หัก ณ ที่จ่าย</t>
  </si>
  <si>
    <t xml:space="preserve">  (2) ออกให้ตลอดไป</t>
  </si>
  <si>
    <t xml:space="preserve">  (3) ออกให้ครั้งเดียว</t>
  </si>
  <si>
    <r>
      <t xml:space="preserve">  (4) อื่นๆ (</t>
    </r>
    <r>
      <rPr>
        <i/>
        <sz val="12"/>
        <rFont val="Angsana New"/>
        <family val="1"/>
      </rPr>
      <t>ระบุ</t>
    </r>
    <r>
      <rPr>
        <sz val="12"/>
        <rFont val="Angsana New"/>
        <family val="1"/>
      </rPr>
      <t>)</t>
    </r>
  </si>
  <si>
    <t>คำเตือน</t>
  </si>
  <si>
    <t>ผู้มีหน้าที่ออกหนังสือรับรองการหักภาษี ณ ที่จ่าย</t>
  </si>
  <si>
    <t>ขอรับรองว่าข้อความและตัวเลขดังกล่าวข้างต้นถูกต้องตรงกับความเป็นจริงทุกประการ</t>
  </si>
  <si>
    <t>ฝ่าฝืนไม่ปฏิบัติตามมาตรา  50 ทวิ  แห่งประมวล</t>
  </si>
  <si>
    <t>รัษฎากร    ต้องรับโทษทางอาญาตามมาตรา  35</t>
  </si>
  <si>
    <t>แห่งประมวลรัษฎากร</t>
  </si>
  <si>
    <t>(วัน เดือน ปี ที่ออกหนังสือรับรองฯ)</t>
  </si>
  <si>
    <t>หมายเหตุ เลขประจำตัวผู้เสียภาษีอากร (13 หลัก)* หมายถึง</t>
  </si>
  <si>
    <t xml:space="preserve">  เงินสะสมจ่ายเข้ากองทุนสำรองเลี้ยงชีพใบอนุญาตเลขที่………...……….จำนวนเงิน………..………..............................บาท</t>
  </si>
  <si>
    <t>Checking</t>
  </si>
  <si>
    <t>เงินสมทบจ่ายเข้ากองทุนประกันสังคม  จำนวนเงิน…(บาท)……….....</t>
  </si>
  <si>
    <t>เลขที่บัญชีนายจ้าง</t>
  </si>
  <si>
    <t>10-0194252-3</t>
  </si>
  <si>
    <t>ฉบับที่ 2 (สำหรับผู้ถูกหักภาษี ณ ที่จ่าย เก็บไว้เป็นหลักฐาน)</t>
  </si>
  <si>
    <t>ฉบับที่ 3 (สำหรับแนบพร้อมกับแบบแสดงรายการภาษี)</t>
  </si>
  <si>
    <t>ฉบับที่ 4 (สำหรับแนบใบสำคัญ)</t>
  </si>
  <si>
    <t>เลขประจำตัวผู้เสียภาษี(13 หลัก)*</t>
  </si>
  <si>
    <t>ชื่อนายจ้าง</t>
  </si>
  <si>
    <t>ชื่อบริษัท</t>
  </si>
  <si>
    <r>
      <t>ใบแนบ</t>
    </r>
    <r>
      <rPr>
        <b/>
        <sz val="28"/>
        <rFont val="Angsana New"/>
        <family val="1"/>
      </rPr>
      <t xml:space="preserve"> ภ.ง.ด.</t>
    </r>
    <r>
      <rPr>
        <b/>
        <sz val="20"/>
        <rFont val="Century Schoolbook"/>
        <family val="1"/>
      </rPr>
      <t>3</t>
    </r>
  </si>
  <si>
    <t>ลำ</t>
  </si>
  <si>
    <r>
      <rPr>
        <b/>
        <sz val="12"/>
        <rFont val="Angsana New"/>
        <family val="1"/>
      </rPr>
      <t xml:space="preserve">เลขประจำตัวผู้เสียภาษีอากร(13หลัก)* </t>
    </r>
    <r>
      <rPr>
        <i/>
        <sz val="12"/>
        <rFont val="Cordia New"/>
        <family val="2"/>
      </rPr>
      <t>(ของผู้เงินได้)</t>
    </r>
  </si>
  <si>
    <t>รายละเอียดเกี่ยวกับการจ่ายเงิน</t>
  </si>
  <si>
    <t>รวมเงินภาษีที่หักและนำส่งในครั้งนี้</t>
  </si>
  <si>
    <r>
      <t xml:space="preserve">ชื่อผู้มีเงินได้ </t>
    </r>
    <r>
      <rPr>
        <i/>
        <sz val="12"/>
        <rFont val="Cordia New"/>
        <family val="2"/>
      </rPr>
      <t>(ให้ระบุให้ชัดเจนว่าเป็นนาย นาง นางสาว หรือยศ)</t>
    </r>
  </si>
  <si>
    <t>ดับ</t>
  </si>
  <si>
    <t>วัน เดือน ปี ที่จ่าย</t>
  </si>
  <si>
    <t xml:space="preserve">ประเภทเงินได้ </t>
  </si>
  <si>
    <t>อัตรา</t>
  </si>
  <si>
    <t>จำนวนเงินที่จ่ายแต่ละประเภทเฉพาะคนหนึ่งๆ ในครั้งนี้</t>
  </si>
  <si>
    <t>ที่</t>
  </si>
  <si>
    <r>
      <rPr>
        <b/>
        <sz val="13"/>
        <rFont val="Angsana New"/>
        <family val="1"/>
      </rPr>
      <t xml:space="preserve">ที่อยู่ของผู้มีเงินได้ </t>
    </r>
    <r>
      <rPr>
        <i/>
        <sz val="11"/>
        <rFont val="Cordia New"/>
        <family val="2"/>
      </rPr>
      <t>(ให้ระบุเลขที่ ตรอก/ซอย/ถนน ตำบล/ แขวง อำเภอ/เขต จังหวัด)</t>
    </r>
  </si>
  <si>
    <t>ภาษี</t>
  </si>
  <si>
    <t>(ถ้ามากกว่าหนึ่งประเภทให้กรอกเรียงลงไป)</t>
  </si>
  <si>
    <t>ร้อยละ</t>
  </si>
  <si>
    <t>ชื่อ</t>
  </si>
  <si>
    <t>(</t>
  </si>
  <si>
    <t>)</t>
  </si>
  <si>
    <t/>
  </si>
  <si>
    <t>ค่าจ้าง</t>
  </si>
  <si>
    <r>
      <t>เลขประจำตัวผู้เสียภาษีอากร(</t>
    </r>
    <r>
      <rPr>
        <b/>
        <sz val="8"/>
        <rFont val="Century Schoolbook"/>
        <family val="1"/>
      </rPr>
      <t>13</t>
    </r>
    <r>
      <rPr>
        <b/>
        <sz val="13"/>
        <rFont val="Angsana New"/>
        <family val="1"/>
      </rPr>
      <t xml:space="preserve">หลัก)*  </t>
    </r>
    <r>
      <rPr>
        <i/>
        <sz val="12"/>
        <rFont val="Cordia New"/>
        <family val="2"/>
      </rPr>
      <t>(ของผู้มีหน้าที่หักภาษี ณ ที่จ่าย)</t>
    </r>
  </si>
  <si>
    <r>
      <t>รวม</t>
    </r>
    <r>
      <rPr>
        <sz val="14"/>
        <rFont val="Angsana New"/>
        <family val="1"/>
      </rPr>
      <t>ยอดเงินได้และภาษีที่นำส่ง</t>
    </r>
    <r>
      <rPr>
        <sz val="13.5"/>
        <rFont val="Angsana New"/>
        <family val="1"/>
      </rPr>
      <t xml:space="preserve"> (</t>
    </r>
    <r>
      <rPr>
        <i/>
        <sz val="13.5"/>
        <rFont val="Angsana New"/>
        <family val="1"/>
      </rPr>
      <t>นำไปรวม</t>
    </r>
    <r>
      <rPr>
        <sz val="13.5"/>
        <rFont val="Angsana New"/>
        <family val="1"/>
      </rPr>
      <t>กับ</t>
    </r>
    <r>
      <rPr>
        <b/>
        <sz val="13"/>
        <rFont val="Angsana New"/>
        <family val="1"/>
      </rPr>
      <t xml:space="preserve">ใบแนบ </t>
    </r>
    <r>
      <rPr>
        <b/>
        <sz val="16"/>
        <rFont val="EucrosiaUPC"/>
        <family val="1"/>
        <charset val="222"/>
      </rPr>
      <t>ภ.ง.ด.3</t>
    </r>
    <r>
      <rPr>
        <b/>
        <sz val="12"/>
        <rFont val="Angsana New"/>
        <family val="1"/>
      </rPr>
      <t xml:space="preserve"> </t>
    </r>
    <r>
      <rPr>
        <sz val="13.5"/>
        <rFont val="Angsana New"/>
        <family val="1"/>
      </rPr>
      <t>แผ่นอื่น</t>
    </r>
    <r>
      <rPr>
        <i/>
        <sz val="13.5"/>
        <rFont val="Angsana New"/>
        <family val="1"/>
      </rPr>
      <t xml:space="preserve"> (ถ้ามี)</t>
    </r>
    <r>
      <rPr>
        <sz val="13.5"/>
        <rFont val="Angsana New"/>
        <family val="1"/>
      </rPr>
      <t>)</t>
    </r>
  </si>
  <si>
    <r>
      <rPr>
        <b/>
        <sz val="10"/>
        <color indexed="9"/>
        <rFont val="Leelawadee"/>
        <family val="2"/>
      </rPr>
      <t>ฉบับที่ 1</t>
    </r>
    <r>
      <rPr>
        <sz val="10"/>
        <color indexed="9"/>
        <rFont val="Leelawadee"/>
        <family val="2"/>
      </rPr>
      <t xml:space="preserve">   ( สำหรับผู้ถูกหักภาษี ณ ที่จ่าย ใช้แนบพร้อมกับแบบแสดงรายการภาษี )</t>
    </r>
  </si>
  <si>
    <t>'</t>
  </si>
  <si>
    <t>หนังสือรับรองการหักภาษี ณ ที่จ่าย</t>
  </si>
  <si>
    <t>ตามมาตรา  50  ทวิ  แห่งประมวลรัษฎากร</t>
  </si>
  <si>
    <t>ผู้มีหน้าที่หักภาษี  ณ  ที่จ่าย :-</t>
  </si>
  <si>
    <t>- ---- ----- -- -</t>
  </si>
  <si>
    <t>เลขประจำตัวผู้เสียภาษีอากร</t>
  </si>
  <si>
    <t>( ให้ระบุว่าเป็น บุคคล นิติบุคคล บริษัท สมาคม หรือ คณะบุคคล )</t>
  </si>
  <si>
    <t>( ให้ระบุ  เลขที่  ตรอก/ซอย  หมู่ที่  ถนน  ตำบล/แขวง  อำเภอ/เขต  จังหวัด )</t>
  </si>
  <si>
    <t>ผู้ถูกหักภาษี  ณ  ที่จ่าย :-</t>
  </si>
  <si>
    <t>(1) ภ.ง.ด. 1ก.</t>
  </si>
  <si>
    <t>(2) ภ.ง.ด. 1ก.พิเศษ</t>
  </si>
  <si>
    <t>(4) ภ.ง.ด. 2ก.</t>
  </si>
  <si>
    <t>(ให้สามารถอ้างอิงหรือสอบยันกันได้ระหว่างลำดับที่ตาม หนังสือรับรองฯ กับแบบยื่นรายการภาษีหักที่จ่าย)</t>
  </si>
  <si>
    <t>(5) ภ.ง.ด. 3</t>
  </si>
  <si>
    <t>(6) ภ.ง.ด. 3ก.</t>
  </si>
  <si>
    <t>วัน  เดือน</t>
  </si>
  <si>
    <t>หรือปีภาษี ที่จ่าย</t>
  </si>
  <si>
    <t>1.</t>
  </si>
  <si>
    <t>เงินเดือน ค่าจ้าง เบี้ยเลี้ยง โบนัส ฯลฯ  ตามมาตรา 40 (1)</t>
  </si>
  <si>
    <t>2.</t>
  </si>
  <si>
    <t>ค่าธรรมเนียม  ค่านายหน้า  ฯลฯ  ตามมาตรา 40 (2)</t>
  </si>
  <si>
    <t>3.</t>
  </si>
  <si>
    <t>ค่าแห่งลิขสิทธิ์  ฯลฯ  ตามมาตรา 40 (3)</t>
  </si>
  <si>
    <t>4.</t>
  </si>
  <si>
    <t>(ก) ค่าดอกเบี้ย ฯลฯ  ตามมาตรา 40 (4) (ก)</t>
  </si>
  <si>
    <t>(ข) เงินปันผล ส่วนแบ่งของกำไร ฯลฯ ตามมาตรา 40 (4) (ข)</t>
  </si>
  <si>
    <t>(1) กรณีผู้ด้รับเงินปันผลได้รับเครดิตภาษี โดยจ่ายจาก</t>
  </si>
  <si>
    <t>กำไรสุทธิของกิจการที่ต้องเสียภาษีเงินได้นิติบุคคลในอัตราดังนี้</t>
  </si>
  <si>
    <t>(1.4) อัตราอื่น ๆ ( ระบุ )</t>
  </si>
  <si>
    <t>(2) กิจการที่ได้รับยกเว้นภาษีเงินได้นิติบุคคลซึ่ง ผู้รับเงินปันผลไม่ได้รับเครดิตภาษี</t>
  </si>
  <si>
    <t>(2.1) กำไรสุทธิของกิจการที่ได้รับยกเว้นภาษีเงินได้นิติบุคคล</t>
  </si>
  <si>
    <t>(2.2) เงินปันผลหรือเงินส่วนแบ่งของกำไรที่ได้รับยกเว้นไม่ต้องนำมารวม</t>
  </si>
  <si>
    <t>คำนวณเป็นรายได้เพื่อเสียภาษีนิติบุคคล</t>
  </si>
  <si>
    <t>(2.3) กำไรสุทธิส่วนที่ได้หักผลขาดทุนสุทธิยกมาไม่เกิน 5 ปี</t>
  </si>
  <si>
    <t>ก่อนรอบระยะเวลาบัญชีปัจจุบัน</t>
  </si>
  <si>
    <t>(2.4) กำไรที่รับรู้ทางบัญชีโดยวิธีส่วนได้เสีย (equity method)</t>
  </si>
  <si>
    <t>(2.5) อัตราอื่น ๆ ( ระบุ )</t>
  </si>
  <si>
    <t>5.</t>
  </si>
  <si>
    <t>การจ่ายเงินได้ที่ต้องหักภาษี ณ. ที่จ่าย ตามคำสั่งกรมสรรพากรที่ออกตาม</t>
  </si>
  <si>
    <t>มาตรา 3 เตรส เช่น รางวัล ส่วนลดหรือประโยชน์ใดๆ เนื่องจากการส่งเสริมการขาย</t>
  </si>
  <si>
    <t>รางวัลในการประกวด การแข่งขัน การชิงโชค ค่าแสดงของนักแสดงสาธารณะ</t>
  </si>
  <si>
    <r>
      <rPr>
        <sz val="10"/>
        <rFont val="Leelawadee"/>
        <family val="2"/>
      </rPr>
      <t>ค่าบริการ ค่าขนส่ง ค่าจ้างทำของ ค่าจ้างโฆษณา ค่าเช่า ค่าเบี้ยประกันวินาศภัย ฯลฯ</t>
    </r>
  </si>
  <si>
    <t>6.</t>
  </si>
  <si>
    <t>อื่นๆ(ระบุ)</t>
  </si>
  <si>
    <t>รวมเงินที่จ่าย และ ภาษีที่นำส่ง</t>
  </si>
  <si>
    <t>รวมเงินภาษีที่นำส่ง (ตัวอักษร)</t>
  </si>
  <si>
    <t>เงินสะสมจ่ายเข้ากองทุนสำรองเลี้ยงชีพ ใบอนุญาตเลขที่</t>
  </si>
  <si>
    <t xml:space="preserve">เงินสมทบจ่ายเข้ากองทุนประกันสังคม จำนวน </t>
  </si>
  <si>
    <t>เลขที่บัตรประกันสังคม ของผู้ถูกหักภาษี ณ ที่จ่าย</t>
  </si>
  <si>
    <t>ขอรับรองว่าข้อความและตัวเลขดังกล่าวข้างต้น ถูกต้องตรงกับความจริงทุกประการ</t>
  </si>
  <si>
    <t>หักภาษี  ณ  ที่จ่าย</t>
  </si>
  <si>
    <t>ออกภาษีให้ตลอดไป</t>
  </si>
  <si>
    <t>ออกภาษีให้ครั้งเดียว</t>
  </si>
  <si>
    <t>ผู้มีหน้าที่หักภาษี ณ ที่จ่าย</t>
  </si>
  <si>
    <t>อื่นๆ (ระบุ)</t>
  </si>
  <si>
    <t>วัน เดือน ปี  ที่ออกหนังสือรับรองฯ</t>
  </si>
  <si>
    <t xml:space="preserve"> คำเตือน</t>
  </si>
  <si>
    <t xml:space="preserve">ผู้มีหน้าที่ออกหนังสือรับรองการหักภาษี ณ. ที่จ่าย  </t>
  </si>
  <si>
    <t>ฝ่าฝืนไม่ปฏิบัติตามมาตรา  50  ทวิ  แห่งประมวลรัษฎากร</t>
  </si>
  <si>
    <t>1. กรณีบุคคลธรรมดาไทย ให้ใช้เลขประจำตัวประชาชนของกรมการปกครอง</t>
  </si>
  <si>
    <t>ต้องรับโทษทางอาญา  ตามมาตรา  35  แห่งประมวลรัษฎากร</t>
  </si>
  <si>
    <t>2. กรณีนิติบุคคล ให้ใช้เลขทะเบียนนิติบุคคลของกรมพัฒนาธุรกิจการค้า</t>
  </si>
  <si>
    <t xml:space="preserve">3. กรณีอื่น ๆ นอกเหนือจาก 1. และ 2. ให้ใช้เลขประจำตัวผู้เสียภาษีอากร (13 หลัก) </t>
  </si>
  <si>
    <t>ชื่อ -  ชื่อสกุล</t>
  </si>
  <si>
    <t>ชื่อ - ชื่อสกุล</t>
  </si>
  <si>
    <t>833 ซอยสุขุมวิท 45 ถนนสุขุมวิท แขวงคลองตันเหนือ เขตวัฒนา กรุงเทพฯ</t>
  </si>
  <si>
    <t>2018/56 ถ.ประชาสงเคราะห์ แขวงดินแดง เขตดินแดง กทม</t>
  </si>
  <si>
    <t>5340400071434</t>
  </si>
  <si>
    <t>179 หมู่ที่ 4 ต.ขามเปี้ย อ.ตระการพืชผล จ.อุบลราชธานี</t>
  </si>
  <si>
    <t>0105551234567</t>
  </si>
  <si>
    <t>1234567890</t>
  </si>
  <si>
    <t>คำนำหน้า</t>
  </si>
  <si>
    <t>นามสกุล</t>
  </si>
  <si>
    <t>นาย</t>
  </si>
  <si>
    <t>ภคพล</t>
  </si>
  <si>
    <t>หลุมทอง</t>
  </si>
  <si>
    <t>วันที่จ่ายเงิน
(กรอกปี พ.ศ.)</t>
  </si>
  <si>
    <t>20/01/2563</t>
  </si>
  <si>
    <t>ยื่นอภาษีผ่าน Internet</t>
  </si>
  <si>
    <t>อัตราภาษีร้อยละ</t>
  </si>
  <si>
    <t>นายรัก ชอบเสียภาษ๊</t>
  </si>
  <si>
    <t>บริษัท รักการเสียภาษี จำกัด</t>
  </si>
  <si>
    <t>90 ซอยพหลโยธิน 7 ถนนพหลโยธิน แขวงพญาไท เขตพญาไท กรุงเทพฯ 10400</t>
  </si>
  <si>
    <t>ไปที่ Tab "DT" ไป Copy ข้อมูลสำหรับนำเข้าโปรแกรมโอนย้ายข้อมูล แล้วไปวางใส่โปรแกรม Notepad</t>
  </si>
  <si>
    <t>จากนั้น Save as เลือกชนิดไฟล์เป็น "ANSI" ซึ่งเป็นชนิด Text file ที่โปรแกรมโอนย้ายข้อมูลกำหนด</t>
  </si>
  <si>
    <t>เปิดโปรแกรมโอนย้ายข้อมูล จากนั้นเลือกไฟล์ Text file ที่เราทำมาเมื่อกี้ และกำหนดข้อมูลตามที่ Hilight สีเหลือ</t>
  </si>
  <si>
    <t>กรรมการผู้จัดการ</t>
  </si>
  <si>
    <t>1 อาคารฟอร์จูนทาวน์ ชั้น 26  ถนนรัชดาภิเษก  แขวงดินแดง  เขตดินแดง  กรุงเทพมหานคร  10400</t>
  </si>
  <si>
    <t>นัท</t>
  </si>
  <si>
    <t>รักกรมสรรพากร</t>
  </si>
  <si>
    <t>ชอบ</t>
  </si>
  <si>
    <t>เสียภาษี</t>
  </si>
  <si>
    <t>25/01/2563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</si>
</sst>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87" formatCode="[$-41E]d\ mmmm\ yyyy"/>
    <numFmt numFmtId="188" formatCode="[$-187041E]d\ mmm\ yy;@"/>
    <numFmt numFmtId="189" formatCode="[$-1000000]0\ 0000\ 00000\ 00\ 0"/>
    <numFmt numFmtId="190" formatCode="[$-107041E]d\ mmm\ yy;@"/>
    <numFmt numFmtId="191" formatCode="0\ 0000\ 0000\ 0"/>
    <numFmt numFmtId="192" formatCode="0\ 0\ 0\ 0\ 0"/>
    <numFmt numFmtId="193" formatCode="mmm"/>
    <numFmt numFmtId="194" formatCode="d\ ดดดด\ bbbb"/>
    <numFmt numFmtId="195" formatCode="0_ ;\-0\ "/>
    <numFmt numFmtId="196" formatCode="_-* #,##0.00_-;\-* #,##0.00_-;_-* \-??_-;_-@_-"/>
    <numFmt numFmtId="197" formatCode="[$-107041E]d\ mmmm\ yyyy;@"/>
    <numFmt numFmtId="198" formatCode="[$-107041E]d\-mmm\-yy;@"/>
    <numFmt numFmtId="199" formatCode="[$-1010409]d\ mmm\ yy;@"/>
    <numFmt numFmtId="200" formatCode="0000000000000"/>
    <numFmt numFmtId="201" formatCode="[$-1010000]dd/mm/yyyy;@"/>
    <numFmt numFmtId="202" formatCode="#,##0.00_ ;[Red]\-\ #,##0.00_ ;"/>
    <numFmt numFmtId="203" formatCode="[$-1070000]dd/mm/yyyy;@"/>
    <numFmt numFmtId="204" formatCode="0.0%"/>
    <numFmt numFmtId="205" formatCode="#,##0.00_ ;\-#,##0.00\ "/>
    <numFmt numFmtId="206" formatCode="_-* #,##0.0_-;\-* #,##0.0_-;_-* &quot;-&quot;??_-;_-@_-"/>
    <numFmt numFmtId="207" formatCode="_-* #,##0_-;\-* #,##0_-;_-* &quot;-&quot;??_-;_-@_-"/>
  </numFmts>
  <fonts count="137" x14ac:knownFonts="1">
    <font>
      <sz val="11"/>
      <color theme="1"/>
      <name val="Tahoma"/>
      <family val="2"/>
      <charset val="222"/>
      <scheme val="minor"/>
    </font>
    <font>
      <sz val="11"/>
      <name val="Angsana New"/>
      <family val="1"/>
    </font>
    <font>
      <sz val="15"/>
      <name val="Angsana New"/>
      <family val="1"/>
    </font>
    <font>
      <b/>
      <sz val="12"/>
      <name val="Angsana New"/>
      <family val="1"/>
    </font>
    <font>
      <sz val="12"/>
      <name val="Angsana New"/>
      <family val="1"/>
    </font>
    <font>
      <sz val="20"/>
      <name val="Angsana New"/>
      <family val="1"/>
    </font>
    <font>
      <b/>
      <sz val="20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  <font>
      <b/>
      <sz val="18"/>
      <name val="Angsana New"/>
      <family val="1"/>
    </font>
    <font>
      <sz val="14"/>
      <name val="Cordia New"/>
      <family val="2"/>
    </font>
    <font>
      <sz val="11"/>
      <name val="AngsanaUPC"/>
      <family val="1"/>
      <charset val="222"/>
    </font>
    <font>
      <b/>
      <sz val="11"/>
      <name val="Wingdings 2"/>
      <family val="1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name val="AngsanaUPC"/>
      <family val="1"/>
      <charset val="222"/>
    </font>
    <font>
      <b/>
      <i/>
      <sz val="12"/>
      <name val="Angsana New"/>
      <family val="1"/>
    </font>
    <font>
      <sz val="14"/>
      <name val="AngsanaUPC"/>
      <family val="1"/>
      <charset val="222"/>
    </font>
    <font>
      <b/>
      <sz val="16"/>
      <name val="AngsanaUPC"/>
      <family val="1"/>
    </font>
    <font>
      <b/>
      <i/>
      <sz val="13"/>
      <name val="AngsanaUPC"/>
      <family val="1"/>
    </font>
    <font>
      <b/>
      <sz val="10"/>
      <name val="Arial Narrow"/>
      <family val="2"/>
    </font>
    <font>
      <b/>
      <sz val="18"/>
      <name val="CordiaUPC"/>
      <family val="2"/>
      <charset val="222"/>
    </font>
    <font>
      <b/>
      <sz val="26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26"/>
      <color indexed="12"/>
      <name val="AngsanaUPC"/>
      <family val="1"/>
      <charset val="222"/>
    </font>
    <font>
      <i/>
      <sz val="12"/>
      <name val="AngsanaUPC"/>
      <family val="1"/>
    </font>
    <font>
      <b/>
      <sz val="11"/>
      <name val="Arial Narrow"/>
      <family val="2"/>
    </font>
    <font>
      <sz val="11.5"/>
      <name val="AngsanaUPC"/>
      <family val="1"/>
      <charset val="222"/>
    </font>
    <font>
      <b/>
      <sz val="18"/>
      <name val="AngsanaUPC"/>
      <family val="1"/>
      <charset val="222"/>
    </font>
    <font>
      <b/>
      <sz val="13"/>
      <name val="AngsanaUPC"/>
      <family val="1"/>
    </font>
    <font>
      <sz val="14"/>
      <name val="AngsanaUPC"/>
      <family val="1"/>
    </font>
    <font>
      <b/>
      <sz val="13"/>
      <name val="AngsanaUPC"/>
      <family val="1"/>
      <charset val="222"/>
    </font>
    <font>
      <i/>
      <vertAlign val="superscript"/>
      <sz val="14"/>
      <name val="AngsanaUPC"/>
      <family val="1"/>
      <charset val="222"/>
    </font>
    <font>
      <i/>
      <vertAlign val="superscript"/>
      <sz val="14"/>
      <name val="AngsanaUPC"/>
      <family val="1"/>
    </font>
    <font>
      <b/>
      <i/>
      <sz val="18"/>
      <name val="AngsanaUPC"/>
      <family val="1"/>
      <charset val="222"/>
    </font>
    <font>
      <sz val="18"/>
      <name val="AngsanaUPC"/>
      <family val="1"/>
      <charset val="222"/>
    </font>
    <font>
      <i/>
      <sz val="26"/>
      <name val="KodchiangUPC"/>
      <family val="1"/>
      <charset val="222"/>
    </font>
    <font>
      <b/>
      <sz val="12"/>
      <name val="Times New Roman"/>
      <family val="1"/>
      <charset val="222"/>
    </font>
    <font>
      <sz val="12"/>
      <name val="Wingdings 2"/>
      <family val="1"/>
      <charset val="2"/>
    </font>
    <font>
      <sz val="16"/>
      <name val="AngsanaUPC"/>
      <family val="1"/>
      <charset val="222"/>
    </font>
    <font>
      <i/>
      <vertAlign val="superscript"/>
      <sz val="14"/>
      <name val="Angsana New"/>
      <family val="1"/>
    </font>
    <font>
      <i/>
      <vertAlign val="superscript"/>
      <sz val="16"/>
      <name val="Angsana New"/>
      <family val="1"/>
    </font>
    <font>
      <b/>
      <sz val="12"/>
      <name val="AngsanaUPC"/>
      <family val="1"/>
    </font>
    <font>
      <sz val="10"/>
      <name val="Arial Narrow"/>
      <family val="2"/>
    </font>
    <font>
      <i/>
      <sz val="11"/>
      <name val="AngsanaUPC"/>
      <family val="1"/>
      <charset val="222"/>
    </font>
    <font>
      <b/>
      <i/>
      <sz val="12"/>
      <name val="Browallia New"/>
      <family val="2"/>
    </font>
    <font>
      <b/>
      <i/>
      <sz val="14"/>
      <name val="AngsanaUPC"/>
      <family val="1"/>
    </font>
    <font>
      <i/>
      <sz val="13"/>
      <name val="AngsanaUPC"/>
      <family val="1"/>
      <charset val="222"/>
    </font>
    <font>
      <b/>
      <i/>
      <sz val="13"/>
      <name val="Angsana New"/>
      <family val="1"/>
    </font>
    <font>
      <b/>
      <sz val="11"/>
      <name val="Angsana New"/>
      <family val="1"/>
    </font>
    <font>
      <b/>
      <sz val="9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u/>
      <sz val="12"/>
      <name val="Angsana New"/>
      <family val="1"/>
    </font>
    <font>
      <sz val="9"/>
      <name val="Arial Narrow"/>
      <family val="2"/>
    </font>
    <font>
      <sz val="10"/>
      <name val="Wingdings 2"/>
      <family val="1"/>
      <charset val="2"/>
    </font>
    <font>
      <i/>
      <sz val="12"/>
      <name val="Angsana New"/>
      <family val="1"/>
    </font>
    <font>
      <b/>
      <sz val="12"/>
      <name val="Wingdings 2"/>
      <family val="1"/>
      <charset val="2"/>
    </font>
    <font>
      <sz val="10"/>
      <name val="AngsanaUPC"/>
      <family val="1"/>
      <charset val="222"/>
    </font>
    <font>
      <sz val="8"/>
      <name val="AngsanaUPC"/>
      <family val="1"/>
      <charset val="222"/>
    </font>
    <font>
      <sz val="11"/>
      <name val="AngsanaUPC"/>
      <family val="1"/>
    </font>
    <font>
      <sz val="10"/>
      <name val="AngsanaUPC"/>
      <family val="1"/>
    </font>
    <font>
      <sz val="16"/>
      <color indexed="12"/>
      <name val="AngsanaUPC"/>
      <family val="1"/>
      <charset val="222"/>
    </font>
    <font>
      <b/>
      <sz val="18"/>
      <color indexed="12"/>
      <name val="AngsanaUPC"/>
      <family val="1"/>
      <charset val="222"/>
    </font>
    <font>
      <sz val="10"/>
      <name val="Microsoft Sans Serif"/>
      <family val="2"/>
    </font>
    <font>
      <sz val="12"/>
      <name val="Microsoft Sans Serif"/>
      <family val="2"/>
    </font>
    <font>
      <b/>
      <sz val="16"/>
      <name val="Angsana New"/>
      <family val="1"/>
    </font>
    <font>
      <b/>
      <sz val="28"/>
      <name val="Angsana New"/>
      <family val="1"/>
    </font>
    <font>
      <b/>
      <sz val="20"/>
      <name val="Century Schoolbook"/>
      <family val="1"/>
    </font>
    <font>
      <b/>
      <sz val="13"/>
      <name val="Angsana New"/>
      <family val="1"/>
    </font>
    <font>
      <b/>
      <sz val="8"/>
      <name val="Century Schoolbook"/>
      <family val="1"/>
    </font>
    <font>
      <i/>
      <sz val="11"/>
      <name val="Cordia New"/>
      <family val="2"/>
    </font>
    <font>
      <sz val="10"/>
      <name val="Century Schoolbook"/>
      <family val="1"/>
    </font>
    <font>
      <sz val="10"/>
      <name val="Angsana New"/>
      <family val="1"/>
    </font>
    <font>
      <sz val="13.5"/>
      <name val="Angsana New"/>
      <family val="1"/>
    </font>
    <font>
      <i/>
      <sz val="8"/>
      <name val="Cordia New"/>
      <family val="2"/>
    </font>
    <font>
      <b/>
      <sz val="15"/>
      <name val="Angsana New"/>
      <family val="1"/>
    </font>
    <font>
      <i/>
      <sz val="12"/>
      <name val="Cordia New"/>
      <family val="2"/>
    </font>
    <font>
      <b/>
      <sz val="14"/>
      <name val="Cordia New"/>
      <family val="2"/>
    </font>
    <font>
      <b/>
      <vertAlign val="superscript"/>
      <sz val="20"/>
      <name val="Angsana New"/>
      <family val="1"/>
    </font>
    <font>
      <i/>
      <sz val="13"/>
      <name val="Angsana New"/>
      <family val="1"/>
    </font>
    <font>
      <sz val="14"/>
      <name val="Browallia New"/>
      <family val="2"/>
    </font>
    <font>
      <sz val="9"/>
      <name val="Century Schoolbook"/>
      <family val="1"/>
    </font>
    <font>
      <sz val="18"/>
      <name val="Century Schoolbook"/>
      <family val="1"/>
    </font>
    <font>
      <sz val="14"/>
      <name val="Century Schoolbook"/>
      <family val="1"/>
    </font>
    <font>
      <sz val="13.5"/>
      <name val="EucrosiaUPC"/>
      <family val="1"/>
      <charset val="222"/>
    </font>
    <font>
      <b/>
      <sz val="16"/>
      <name val="EucrosiaUPC"/>
      <family val="1"/>
      <charset val="222"/>
    </font>
    <font>
      <b/>
      <sz val="9"/>
      <name val="Century Schoolbook"/>
      <family val="1"/>
    </font>
    <font>
      <sz val="6.5"/>
      <name val="Microsoft Sans Serif"/>
      <family val="2"/>
    </font>
    <font>
      <sz val="10.5"/>
      <name val="Angsana New"/>
      <family val="1"/>
    </font>
    <font>
      <sz val="13"/>
      <name val="Browallia New"/>
      <family val="2"/>
    </font>
    <font>
      <b/>
      <sz val="16"/>
      <name val="Cordia New"/>
      <family val="2"/>
    </font>
    <font>
      <sz val="15"/>
      <name val="Browallia New"/>
      <family val="2"/>
    </font>
    <font>
      <b/>
      <sz val="10"/>
      <name val="Century Schoolbook"/>
      <family val="1"/>
    </font>
    <font>
      <sz val="11"/>
      <color theme="1"/>
      <name val="Tahoma"/>
      <family val="2"/>
      <charset val="222"/>
      <scheme val="minor"/>
    </font>
    <font>
      <sz val="20"/>
      <color theme="1"/>
      <name val="Angsana New"/>
      <family val="1"/>
    </font>
    <font>
      <b/>
      <sz val="20"/>
      <color theme="1"/>
      <name val="Angsana New"/>
      <family val="1"/>
    </font>
    <font>
      <sz val="16"/>
      <color theme="1"/>
      <name val="Angsana New"/>
      <family val="1"/>
    </font>
    <font>
      <sz val="14"/>
      <color theme="0"/>
      <name val="AngsanaUPC"/>
      <family val="1"/>
      <charset val="222"/>
    </font>
    <font>
      <sz val="16"/>
      <color theme="0"/>
      <name val="AngsanaUPC"/>
      <family val="1"/>
      <charset val="222"/>
    </font>
    <font>
      <b/>
      <sz val="10"/>
      <color theme="1"/>
      <name val="Arial Narrow"/>
      <family val="2"/>
    </font>
    <font>
      <sz val="13"/>
      <name val="EucrosiaUPC"/>
      <family val="1"/>
    </font>
    <font>
      <b/>
      <vertAlign val="subscript"/>
      <sz val="16"/>
      <name val="Angsana New"/>
      <family val="1"/>
    </font>
    <font>
      <b/>
      <vertAlign val="superscript"/>
      <sz val="14"/>
      <name val="Angsana New"/>
      <family val="1"/>
    </font>
    <font>
      <i/>
      <sz val="13.5"/>
      <name val="Angsana New"/>
      <family val="1"/>
    </font>
    <font>
      <sz val="10"/>
      <color theme="1"/>
      <name val="Leelawadee"/>
      <family val="2"/>
    </font>
    <font>
      <sz val="10"/>
      <color theme="0"/>
      <name val="Leelawadee"/>
      <family val="2"/>
    </font>
    <font>
      <b/>
      <sz val="10"/>
      <color indexed="9"/>
      <name val="Leelawadee"/>
      <family val="2"/>
    </font>
    <font>
      <sz val="10"/>
      <color indexed="9"/>
      <name val="Leelawadee"/>
      <family val="2"/>
    </font>
    <font>
      <b/>
      <sz val="10"/>
      <color theme="0"/>
      <name val="Leelawadee"/>
      <family val="2"/>
    </font>
    <font>
      <b/>
      <sz val="14"/>
      <color indexed="8"/>
      <name val="Leelawadee"/>
      <family val="2"/>
    </font>
    <font>
      <sz val="11"/>
      <color indexed="8"/>
      <name val="Leelawadee"/>
      <family val="2"/>
    </font>
    <font>
      <sz val="12"/>
      <color indexed="30"/>
      <name val="Tw Cen MT"/>
      <family val="2"/>
    </font>
    <font>
      <b/>
      <sz val="11"/>
      <color indexed="30"/>
      <name val="Tw Cen MT"/>
      <family val="2"/>
    </font>
    <font>
      <b/>
      <sz val="11"/>
      <color indexed="8"/>
      <name val="Leelawadee"/>
      <family val="2"/>
    </font>
    <font>
      <sz val="11"/>
      <name val="Segoe UI Symbol"/>
      <family val="2"/>
    </font>
    <font>
      <sz val="10"/>
      <name val="Leelawadee"/>
      <family val="2"/>
    </font>
    <font>
      <b/>
      <sz val="10"/>
      <color indexed="8"/>
      <name val="Leelawadee"/>
      <family val="2"/>
    </font>
    <font>
      <sz val="16"/>
      <name val="CordiaUPC"/>
      <family val="2"/>
    </font>
    <font>
      <sz val="8"/>
      <color indexed="8"/>
      <name val="Leelawadee"/>
      <family val="2"/>
    </font>
    <font>
      <b/>
      <sz val="14"/>
      <color indexed="8"/>
      <name val="Wingdings 2"/>
      <family val="1"/>
      <charset val="2"/>
    </font>
    <font>
      <b/>
      <sz val="16"/>
      <color indexed="8"/>
      <name val="Wingdings 2"/>
      <family val="1"/>
      <charset val="2"/>
    </font>
    <font>
      <i/>
      <sz val="10"/>
      <color indexed="8"/>
      <name val="BrowalliaUPC"/>
      <family val="2"/>
    </font>
    <font>
      <sz val="12"/>
      <color indexed="8"/>
      <name val="Leelawadee"/>
      <family val="2"/>
    </font>
    <font>
      <sz val="10"/>
      <color indexed="8"/>
      <name val="Leelawadee"/>
      <family val="2"/>
    </font>
    <font>
      <b/>
      <i/>
      <sz val="10"/>
      <name val="Leelawadee"/>
      <family val="2"/>
    </font>
    <font>
      <sz val="14"/>
      <color theme="1"/>
      <name val="Angsana New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Microsoft Sans Serif"/>
      <family val="2"/>
    </font>
    <font>
      <b/>
      <vertAlign val="superscript"/>
      <sz val="10"/>
      <name val="Angsana New"/>
      <family val="1"/>
    </font>
    <font>
      <b/>
      <sz val="10"/>
      <color theme="1"/>
      <name val="Leelawadee"/>
      <family val="2"/>
    </font>
    <font>
      <b/>
      <sz val="10"/>
      <name val="Leelawadee"/>
      <family val="2"/>
    </font>
    <font>
      <b/>
      <i/>
      <sz val="11"/>
      <color indexed="8"/>
      <name val="Leelawadee"/>
      <family val="2"/>
    </font>
    <font>
      <b/>
      <sz val="12"/>
      <color theme="1"/>
      <name val="Angsana New"/>
      <family val="1"/>
    </font>
    <font>
      <sz val="18"/>
      <color theme="1"/>
      <name val="Tahoma"/>
      <family val="2"/>
      <charset val="22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9DA1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dashDotDot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dashDotDot">
        <color indexed="64"/>
      </right>
      <top style="thin">
        <color indexed="64"/>
      </top>
      <bottom/>
      <diagonal/>
    </border>
    <border>
      <left style="dashDotDot">
        <color indexed="64"/>
      </left>
      <right style="dashDotDot">
        <color indexed="64"/>
      </right>
      <top/>
      <bottom/>
      <diagonal/>
    </border>
    <border>
      <left style="dashDotDot">
        <color indexed="64"/>
      </left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thin">
        <color indexed="64"/>
      </top>
      <bottom/>
      <diagonal/>
    </border>
    <border>
      <left style="dashDotDot">
        <color indexed="64"/>
      </left>
      <right style="thin">
        <color indexed="64"/>
      </right>
      <top/>
      <bottom/>
      <diagonal/>
    </border>
    <border>
      <left style="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/>
      <diagonal/>
    </border>
    <border>
      <left style="thin">
        <color indexed="64"/>
      </left>
      <right style="dashDotDot">
        <color indexed="64"/>
      </right>
      <top/>
      <bottom/>
      <diagonal/>
    </border>
    <border>
      <left style="thin">
        <color indexed="64"/>
      </left>
      <right style="dashDotDot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thin">
        <color rgb="FFB2B2B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rgb="FFB2B2B2"/>
      </left>
      <right style="thin">
        <color rgb="FFB2B2B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rgb="FFB2B2B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 style="hair">
        <color indexed="64"/>
      </right>
      <top/>
      <bottom/>
      <diagonal/>
    </border>
    <border>
      <left style="hair">
        <color theme="0" tint="-0.499984740745262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10"/>
      </bottom>
      <diagonal/>
    </border>
    <border>
      <left/>
      <right style="thin">
        <color indexed="64"/>
      </right>
      <top/>
      <bottom style="dotted">
        <color indexed="10"/>
      </bottom>
      <diagonal/>
    </border>
    <border>
      <left style="thin">
        <color indexed="10"/>
      </left>
      <right/>
      <top style="thin">
        <color indexed="10"/>
      </top>
      <bottom style="thick">
        <color indexed="10"/>
      </bottom>
      <diagonal/>
    </border>
    <border>
      <left/>
      <right style="thick">
        <color indexed="10"/>
      </right>
      <top style="thin">
        <color indexed="10"/>
      </top>
      <bottom style="thick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indexed="10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8">
    <xf numFmtId="0" fontId="0" fillId="0" borderId="0"/>
    <xf numFmtId="187" fontId="53" fillId="0" borderId="0" applyFill="0" applyBorder="0" applyAlignment="0" applyProtection="0"/>
    <xf numFmtId="0" fontId="10" fillId="0" borderId="0"/>
    <xf numFmtId="43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5" fillId="4" borderId="63" applyNumberFormat="0" applyFont="0" applyAlignment="0" applyProtection="0"/>
    <xf numFmtId="0" fontId="106" fillId="0" borderId="0"/>
    <xf numFmtId="43" fontId="125" fillId="0" borderId="0" applyFont="0" applyFill="0" applyBorder="0" applyAlignment="0" applyProtection="0"/>
  </cellStyleXfs>
  <cellXfs count="954">
    <xf numFmtId="0" fontId="0" fillId="0" borderId="0" xfId="0"/>
    <xf numFmtId="0" fontId="5" fillId="2" borderId="0" xfId="0" applyFont="1" applyFill="1" applyAlignment="1">
      <alignment horizontal="center" vertical="center"/>
    </xf>
    <xf numFmtId="0" fontId="96" fillId="0" borderId="0" xfId="0" applyFont="1" applyAlignment="1">
      <alignment vertical="center"/>
    </xf>
    <xf numFmtId="0" fontId="5" fillId="0" borderId="0" xfId="0" applyFont="1"/>
    <xf numFmtId="0" fontId="96" fillId="0" borderId="0" xfId="0" applyFont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/>
    <xf numFmtId="191" fontId="7" fillId="0" borderId="0" xfId="0" applyNumberFormat="1" applyFont="1" applyFill="1" applyBorder="1"/>
    <xf numFmtId="49" fontId="7" fillId="0" borderId="0" xfId="0" applyNumberFormat="1" applyFont="1" applyFill="1" applyBorder="1"/>
    <xf numFmtId="43" fontId="7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top"/>
    </xf>
    <xf numFmtId="191" fontId="8" fillId="0" borderId="0" xfId="0" applyNumberFormat="1" applyFont="1" applyFill="1" applyBorder="1" applyAlignment="1">
      <alignment vertical="top"/>
    </xf>
    <xf numFmtId="49" fontId="8" fillId="0" borderId="0" xfId="0" applyNumberFormat="1" applyFont="1" applyFill="1" applyBorder="1" applyAlignment="1">
      <alignment vertical="top"/>
    </xf>
    <xf numFmtId="43" fontId="8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 applyProtection="1">
      <alignment horizontal="center"/>
      <protection hidden="1"/>
    </xf>
    <xf numFmtId="0" fontId="96" fillId="0" borderId="0" xfId="0" applyFont="1" applyFill="1"/>
    <xf numFmtId="0" fontId="11" fillId="0" borderId="0" xfId="0" applyFont="1" applyBorder="1" applyAlignment="1">
      <alignment vertical="top"/>
    </xf>
    <xf numFmtId="0" fontId="12" fillId="0" borderId="0" xfId="0" applyFont="1" applyBorder="1" applyAlignment="1" applyProtection="1">
      <alignment vertical="top"/>
      <protection locked="0"/>
    </xf>
    <xf numFmtId="43" fontId="11" fillId="0" borderId="0" xfId="3" applyFont="1" applyBorder="1" applyAlignment="1">
      <alignment vertical="top"/>
    </xf>
    <xf numFmtId="0" fontId="8" fillId="5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8" fillId="3" borderId="0" xfId="0" quotePrefix="1" applyFont="1" applyFill="1" applyAlignment="1">
      <alignment horizontal="center" vertical="center"/>
    </xf>
    <xf numFmtId="0" fontId="3" fillId="6" borderId="0" xfId="0" applyFont="1" applyFill="1" applyBorder="1" applyAlignment="1">
      <alignment horizontal="center" vertical="center" wrapText="1"/>
    </xf>
    <xf numFmtId="188" fontId="7" fillId="6" borderId="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43" fontId="15" fillId="0" borderId="0" xfId="3" applyFont="1" applyBorder="1" applyAlignment="1">
      <alignment horizontal="left" vertical="top"/>
    </xf>
    <xf numFmtId="0" fontId="17" fillId="0" borderId="0" xfId="0" applyFont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7" fillId="0" borderId="0" xfId="0" quotePrefix="1" applyFont="1" applyAlignment="1">
      <alignment horizontal="center" vertical="top"/>
    </xf>
    <xf numFmtId="0" fontId="21" fillId="0" borderId="0" xfId="0" applyFont="1" applyBorder="1" applyAlignment="1">
      <alignment horizontal="center" vertical="top"/>
    </xf>
    <xf numFmtId="16" fontId="22" fillId="0" borderId="0" xfId="0" quotePrefix="1" applyNumberFormat="1" applyFont="1" applyBorder="1" applyAlignment="1">
      <alignment horizontal="center" vertical="top"/>
    </xf>
    <xf numFmtId="43" fontId="17" fillId="0" borderId="0" xfId="3" applyFont="1" applyBorder="1" applyAlignment="1">
      <alignment horizontal="center" vertical="top"/>
    </xf>
    <xf numFmtId="0" fontId="24" fillId="0" borderId="0" xfId="0" applyFont="1" applyBorder="1" applyAlignment="1">
      <alignment horizontal="center" vertical="top"/>
    </xf>
    <xf numFmtId="0" fontId="22" fillId="0" borderId="0" xfId="0" quotePrefix="1" applyNumberFormat="1" applyFont="1" applyBorder="1" applyAlignment="1">
      <alignment horizontal="center" vertical="top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horizontal="right" vertical="center"/>
    </xf>
    <xf numFmtId="49" fontId="25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22" fillId="0" borderId="0" xfId="0" quotePrefix="1" applyNumberFormat="1" applyFont="1" applyBorder="1" applyAlignment="1">
      <alignment horizontal="center" vertical="center"/>
    </xf>
    <xf numFmtId="43" fontId="17" fillId="0" borderId="0" xfId="3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right" vertical="center"/>
    </xf>
    <xf numFmtId="0" fontId="27" fillId="0" borderId="5" xfId="0" applyFont="1" applyFill="1" applyBorder="1" applyAlignment="1"/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32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/>
    </xf>
    <xf numFmtId="0" fontId="23" fillId="0" borderId="5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43" fontId="23" fillId="0" borderId="0" xfId="3" applyFont="1" applyBorder="1" applyAlignment="1">
      <alignment vertical="center"/>
    </xf>
    <xf numFmtId="0" fontId="17" fillId="0" borderId="0" xfId="0" applyFont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28" fillId="0" borderId="5" xfId="0" applyFont="1" applyBorder="1" applyAlignment="1">
      <alignment vertical="top"/>
    </xf>
    <xf numFmtId="0" fontId="29" fillId="0" borderId="0" xfId="0" applyFont="1" applyBorder="1" applyAlignment="1">
      <alignment horizontal="center" vertical="top"/>
    </xf>
    <xf numFmtId="0" fontId="28" fillId="0" borderId="0" xfId="0" applyFont="1" applyBorder="1" applyAlignment="1">
      <alignment vertical="top"/>
    </xf>
    <xf numFmtId="43" fontId="17" fillId="0" borderId="0" xfId="3" applyFont="1" applyBorder="1" applyAlignment="1">
      <alignment vertical="top"/>
    </xf>
    <xf numFmtId="0" fontId="30" fillId="0" borderId="4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horizontal="center" vertical="center"/>
    </xf>
    <xf numFmtId="0" fontId="34" fillId="0" borderId="6" xfId="0" applyFont="1" applyBorder="1" applyAlignment="1">
      <alignment vertical="top"/>
    </xf>
    <xf numFmtId="0" fontId="34" fillId="0" borderId="7" xfId="0" applyFont="1" applyBorder="1" applyAlignment="1">
      <alignment vertical="top"/>
    </xf>
    <xf numFmtId="0" fontId="17" fillId="0" borderId="7" xfId="0" applyFont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0" xfId="0" applyFont="1" applyFill="1" applyAlignment="1">
      <alignment vertical="center"/>
    </xf>
    <xf numFmtId="0" fontId="29" fillId="0" borderId="0" xfId="0" applyFont="1" applyBorder="1" applyAlignment="1">
      <alignment vertical="center"/>
    </xf>
    <xf numFmtId="0" fontId="34" fillId="0" borderId="1" xfId="0" applyFont="1" applyBorder="1" applyAlignment="1">
      <alignment vertical="top"/>
    </xf>
    <xf numFmtId="0" fontId="34" fillId="0" borderId="2" xfId="0" applyFont="1" applyBorder="1" applyAlignment="1">
      <alignment vertical="top"/>
    </xf>
    <xf numFmtId="0" fontId="9" fillId="0" borderId="2" xfId="0" applyFont="1" applyFill="1" applyBorder="1" applyAlignment="1">
      <alignment vertical="center"/>
    </xf>
    <xf numFmtId="0" fontId="28" fillId="0" borderId="5" xfId="0" applyFont="1" applyBorder="1" applyAlignment="1">
      <alignment vertical="center"/>
    </xf>
    <xf numFmtId="0" fontId="27" fillId="0" borderId="0" xfId="0" applyFont="1" applyBorder="1" applyAlignment="1"/>
    <xf numFmtId="0" fontId="27" fillId="0" borderId="5" xfId="0" applyFont="1" applyBorder="1" applyAlignment="1"/>
    <xf numFmtId="0" fontId="35" fillId="0" borderId="5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4" fillId="0" borderId="4" xfId="0" applyFont="1" applyBorder="1" applyAlignment="1">
      <alignment vertical="top"/>
    </xf>
    <xf numFmtId="0" fontId="34" fillId="0" borderId="0" xfId="0" applyFont="1" applyBorder="1" applyAlignment="1">
      <alignment vertical="top"/>
    </xf>
    <xf numFmtId="0" fontId="24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horizontal="left" vertical="top"/>
    </xf>
    <xf numFmtId="0" fontId="36" fillId="0" borderId="5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/>
    </xf>
    <xf numFmtId="0" fontId="37" fillId="0" borderId="0" xfId="0" applyFont="1" applyFill="1" applyBorder="1" applyAlignment="1">
      <alignment horizontal="center" vertical="top"/>
    </xf>
    <xf numFmtId="0" fontId="17" fillId="0" borderId="4" xfId="0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5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top"/>
    </xf>
    <xf numFmtId="0" fontId="17" fillId="0" borderId="5" xfId="0" applyFont="1" applyBorder="1" applyAlignment="1">
      <alignment horizontal="right" vertical="top"/>
    </xf>
    <xf numFmtId="0" fontId="40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horizontal="left" vertical="top"/>
    </xf>
    <xf numFmtId="0" fontId="40" fillId="0" borderId="0" xfId="0" applyFont="1" applyBorder="1" applyAlignment="1">
      <alignment horizontal="center" vertical="top"/>
    </xf>
    <xf numFmtId="0" fontId="42" fillId="0" borderId="6" xfId="0" applyFont="1" applyBorder="1" applyAlignment="1">
      <alignment vertical="justify"/>
    </xf>
    <xf numFmtId="0" fontId="42" fillId="0" borderId="7" xfId="0" applyFont="1" applyBorder="1" applyAlignment="1">
      <alignment vertical="justify"/>
    </xf>
    <xf numFmtId="0" fontId="43" fillId="0" borderId="0" xfId="0" applyFont="1" applyAlignment="1">
      <alignment horizontal="center"/>
    </xf>
    <xf numFmtId="0" fontId="43" fillId="0" borderId="0" xfId="0" applyFont="1" applyBorder="1" applyAlignment="1">
      <alignment horizontal="center"/>
    </xf>
    <xf numFmtId="43" fontId="43" fillId="0" borderId="0" xfId="3" applyFont="1" applyBorder="1" applyAlignment="1">
      <alignment horizontal="center"/>
    </xf>
    <xf numFmtId="0" fontId="11" fillId="0" borderId="1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43" fontId="36" fillId="0" borderId="0" xfId="3" applyFont="1" applyBorder="1" applyAlignment="1">
      <alignment vertical="top"/>
    </xf>
    <xf numFmtId="194" fontId="17" fillId="0" borderId="0" xfId="0" applyNumberFormat="1" applyFont="1" applyBorder="1" applyAlignment="1">
      <alignment vertical="top"/>
    </xf>
    <xf numFmtId="0" fontId="11" fillId="0" borderId="4" xfId="0" applyFont="1" applyBorder="1" applyAlignment="1">
      <alignment vertical="top"/>
    </xf>
    <xf numFmtId="9" fontId="11" fillId="0" borderId="0" xfId="0" applyNumberFormat="1" applyFont="1" applyBorder="1" applyAlignment="1">
      <alignment horizontal="center" vertical="top"/>
    </xf>
    <xf numFmtId="195" fontId="11" fillId="0" borderId="4" xfId="0" applyNumberFormat="1" applyFont="1" applyBorder="1" applyAlignment="1">
      <alignment horizontal="left" vertical="top"/>
    </xf>
    <xf numFmtId="195" fontId="11" fillId="0" borderId="0" xfId="0" applyNumberFormat="1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9" fontId="11" fillId="0" borderId="0" xfId="4" applyFont="1" applyBorder="1" applyAlignment="1">
      <alignment horizontal="center" vertical="top"/>
    </xf>
    <xf numFmtId="0" fontId="11" fillId="0" borderId="7" xfId="0" applyFont="1" applyBorder="1" applyAlignment="1">
      <alignment vertical="top"/>
    </xf>
    <xf numFmtId="43" fontId="40" fillId="0" borderId="0" xfId="3" applyFont="1" applyBorder="1" applyAlignment="1">
      <alignment vertical="top"/>
    </xf>
    <xf numFmtId="190" fontId="17" fillId="0" borderId="0" xfId="0" applyNumberFormat="1" applyFont="1" applyBorder="1" applyAlignment="1">
      <alignment horizontal="center" vertical="top"/>
    </xf>
    <xf numFmtId="43" fontId="36" fillId="0" borderId="0" xfId="3" applyFont="1" applyBorder="1" applyAlignment="1">
      <alignment horizontal="left" vertical="top" shrinkToFit="1"/>
    </xf>
    <xf numFmtId="43" fontId="17" fillId="0" borderId="0" xfId="3" applyFont="1" applyAlignment="1">
      <alignment horizontal="center" vertical="top"/>
    </xf>
    <xf numFmtId="0" fontId="17" fillId="0" borderId="0" xfId="0" applyFont="1" applyBorder="1" applyAlignment="1">
      <alignment horizontal="left" vertical="top" shrinkToFit="1"/>
    </xf>
    <xf numFmtId="9" fontId="40" fillId="0" borderId="0" xfId="0" applyNumberFormat="1" applyFont="1" applyFill="1" applyBorder="1" applyAlignment="1">
      <alignment horizontal="center" vertical="top"/>
    </xf>
    <xf numFmtId="43" fontId="36" fillId="0" borderId="0" xfId="3" applyFont="1" applyFill="1" applyBorder="1" applyAlignment="1">
      <alignment vertical="top"/>
    </xf>
    <xf numFmtId="0" fontId="11" fillId="0" borderId="4" xfId="0" quotePrefix="1" applyFont="1" applyBorder="1" applyAlignment="1">
      <alignment vertical="top"/>
    </xf>
    <xf numFmtId="0" fontId="11" fillId="0" borderId="0" xfId="0" quotePrefix="1" applyFont="1" applyBorder="1" applyAlignment="1">
      <alignment vertical="top"/>
    </xf>
    <xf numFmtId="0" fontId="11" fillId="0" borderId="6" xfId="0" quotePrefix="1" applyFont="1" applyBorder="1" applyAlignment="1">
      <alignment vertical="center"/>
    </xf>
    <xf numFmtId="0" fontId="11" fillId="0" borderId="7" xfId="0" quotePrefix="1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47" fillId="0" borderId="7" xfId="0" applyFont="1" applyBorder="1" applyAlignment="1">
      <alignment horizontal="left" vertical="center" shrinkToFit="1"/>
    </xf>
    <xf numFmtId="0" fontId="11" fillId="0" borderId="8" xfId="0" applyFont="1" applyBorder="1" applyAlignment="1">
      <alignment vertical="center"/>
    </xf>
    <xf numFmtId="9" fontId="40" fillId="0" borderId="6" xfId="4" applyFont="1" applyBorder="1" applyAlignment="1">
      <alignment horizontal="center" vertical="center" shrinkToFit="1"/>
    </xf>
    <xf numFmtId="43" fontId="44" fillId="0" borderId="6" xfId="3" applyFont="1" applyBorder="1" applyAlignment="1">
      <alignment vertical="center"/>
    </xf>
    <xf numFmtId="43" fontId="44" fillId="0" borderId="7" xfId="3" applyFont="1" applyBorder="1" applyAlignment="1">
      <alignment vertical="center"/>
    </xf>
    <xf numFmtId="43" fontId="44" fillId="0" borderId="8" xfId="3" applyFont="1" applyBorder="1" applyAlignment="1">
      <alignment vertical="center"/>
    </xf>
    <xf numFmtId="0" fontId="44" fillId="0" borderId="6" xfId="0" applyFont="1" applyBorder="1" applyAlignment="1">
      <alignment vertical="center"/>
    </xf>
    <xf numFmtId="0" fontId="44" fillId="0" borderId="7" xfId="0" applyFont="1" applyBorder="1" applyAlignment="1">
      <alignment vertical="center"/>
    </xf>
    <xf numFmtId="0" fontId="44" fillId="0" borderId="8" xfId="0" applyFont="1" applyBorder="1" applyAlignment="1">
      <alignment vertical="center"/>
    </xf>
    <xf numFmtId="43" fontId="36" fillId="0" borderId="0" xfId="3" applyFont="1" applyBorder="1" applyAlignment="1">
      <alignment horizontal="left" vertical="center" shrinkToFit="1"/>
    </xf>
    <xf numFmtId="43" fontId="17" fillId="0" borderId="0" xfId="3" applyFont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 shrinkToFit="1"/>
    </xf>
    <xf numFmtId="9" fontId="40" fillId="0" borderId="0" xfId="0" applyNumberFormat="1" applyFont="1" applyFill="1" applyBorder="1" applyAlignment="1">
      <alignment horizontal="center" vertical="center"/>
    </xf>
    <xf numFmtId="43" fontId="36" fillId="0" borderId="0" xfId="3" applyFont="1" applyFill="1" applyBorder="1" applyAlignment="1">
      <alignment vertical="center"/>
    </xf>
    <xf numFmtId="0" fontId="17" fillId="0" borderId="0" xfId="0" applyFont="1" applyBorder="1" applyAlignment="1">
      <alignment horizontal="left" vertical="top"/>
    </xf>
    <xf numFmtId="0" fontId="17" fillId="0" borderId="0" xfId="0" applyFont="1" applyFill="1" applyBorder="1" applyAlignment="1">
      <alignment horizontal="right" vertical="top"/>
    </xf>
    <xf numFmtId="43" fontId="29" fillId="0" borderId="0" xfId="3" applyFont="1" applyFill="1" applyBorder="1" applyAlignment="1">
      <alignment vertical="top"/>
    </xf>
    <xf numFmtId="0" fontId="17" fillId="0" borderId="0" xfId="0" quotePrefix="1" applyFont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23" fillId="0" borderId="0" xfId="0" applyFont="1" applyAlignment="1">
      <alignment vertical="top"/>
    </xf>
    <xf numFmtId="0" fontId="23" fillId="0" borderId="4" xfId="0" applyFont="1" applyBorder="1" applyAlignment="1">
      <alignment horizontal="left" vertical="top"/>
    </xf>
    <xf numFmtId="0" fontId="23" fillId="0" borderId="0" xfId="0" applyFont="1" applyBorder="1" applyAlignment="1">
      <alignment horizontal="left" vertical="top"/>
    </xf>
    <xf numFmtId="39" fontId="30" fillId="0" borderId="5" xfId="0" quotePrefix="1" applyNumberFormat="1" applyFont="1" applyFill="1" applyBorder="1" applyAlignment="1">
      <alignment vertical="top"/>
    </xf>
    <xf numFmtId="0" fontId="23" fillId="0" borderId="0" xfId="0" applyFont="1" applyBorder="1" applyAlignment="1">
      <alignment vertical="top"/>
    </xf>
    <xf numFmtId="0" fontId="23" fillId="0" borderId="0" xfId="0" applyFont="1" applyBorder="1" applyAlignment="1">
      <alignment horizontal="right" vertical="top"/>
    </xf>
    <xf numFmtId="43" fontId="23" fillId="0" borderId="0" xfId="3" applyFont="1" applyBorder="1" applyAlignment="1">
      <alignment vertical="top"/>
    </xf>
    <xf numFmtId="0" fontId="17" fillId="0" borderId="6" xfId="0" applyFont="1" applyBorder="1" applyAlignment="1">
      <alignment vertical="top"/>
    </xf>
    <xf numFmtId="0" fontId="4" fillId="0" borderId="0" xfId="2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2" applyFont="1" applyBorder="1" applyAlignment="1"/>
    <xf numFmtId="0" fontId="4" fillId="0" borderId="2" xfId="2" applyFont="1" applyBorder="1" applyAlignment="1"/>
    <xf numFmtId="43" fontId="52" fillId="0" borderId="2" xfId="3" applyFont="1" applyBorder="1" applyAlignment="1"/>
    <xf numFmtId="0" fontId="52" fillId="0" borderId="2" xfId="2" applyFont="1" applyBorder="1" applyAlignment="1"/>
    <xf numFmtId="196" fontId="1" fillId="0" borderId="2" xfId="1" applyNumberFormat="1" applyFont="1" applyFill="1" applyBorder="1" applyAlignment="1" applyProtection="1"/>
    <xf numFmtId="196" fontId="1" fillId="0" borderId="2" xfId="1" applyNumberFormat="1" applyFont="1" applyFill="1" applyBorder="1" applyAlignment="1" applyProtection="1">
      <alignment horizontal="left"/>
    </xf>
    <xf numFmtId="0" fontId="4" fillId="0" borderId="3" xfId="2" applyFont="1" applyBorder="1" applyAlignment="1"/>
    <xf numFmtId="0" fontId="4" fillId="0" borderId="0" xfId="2" applyFont="1" applyBorder="1" applyAlignment="1"/>
    <xf numFmtId="0" fontId="4" fillId="0" borderId="6" xfId="2" applyFont="1" applyBorder="1" applyAlignment="1">
      <alignment horizontal="left"/>
    </xf>
    <xf numFmtId="0" fontId="4" fillId="0" borderId="7" xfId="0" applyFont="1" applyBorder="1" applyAlignment="1">
      <alignment horizontal="left" vertical="top"/>
    </xf>
    <xf numFmtId="0" fontId="4" fillId="0" borderId="7" xfId="2" applyFont="1" applyBorder="1" applyAlignment="1">
      <alignment horizontal="left"/>
    </xf>
    <xf numFmtId="0" fontId="3" fillId="0" borderId="7" xfId="2" applyFont="1" applyBorder="1" applyAlignment="1">
      <alignment horizontal="left"/>
    </xf>
    <xf numFmtId="0" fontId="54" fillId="0" borderId="7" xfId="2" applyFont="1" applyBorder="1" applyAlignment="1">
      <alignment horizontal="left"/>
    </xf>
    <xf numFmtId="0" fontId="55" fillId="0" borderId="7" xfId="2" applyFont="1" applyBorder="1" applyAlignment="1">
      <alignment horizontal="left"/>
    </xf>
    <xf numFmtId="0" fontId="55" fillId="0" borderId="7" xfId="2" applyFont="1" applyBorder="1" applyAlignment="1">
      <alignment horizontal="center"/>
    </xf>
    <xf numFmtId="0" fontId="44" fillId="0" borderId="7" xfId="2" applyFont="1" applyBorder="1" applyAlignment="1"/>
    <xf numFmtId="196" fontId="4" fillId="0" borderId="7" xfId="1" applyNumberFormat="1" applyFont="1" applyFill="1" applyBorder="1" applyAlignment="1" applyProtection="1">
      <alignment horizontal="left"/>
    </xf>
    <xf numFmtId="196" fontId="4" fillId="0" borderId="7" xfId="1" applyNumberFormat="1" applyFont="1" applyFill="1" applyBorder="1" applyAlignment="1" applyProtection="1"/>
    <xf numFmtId="196" fontId="4" fillId="0" borderId="7" xfId="1" applyNumberFormat="1" applyFont="1" applyFill="1" applyBorder="1" applyAlignment="1" applyProtection="1">
      <alignment horizontal="right"/>
    </xf>
    <xf numFmtId="196" fontId="4" fillId="0" borderId="7" xfId="1" applyNumberFormat="1" applyFont="1" applyFill="1" applyBorder="1" applyAlignment="1" applyProtection="1">
      <alignment horizontal="center"/>
    </xf>
    <xf numFmtId="0" fontId="4" fillId="0" borderId="7" xfId="2" applyFont="1" applyBorder="1"/>
    <xf numFmtId="0" fontId="4" fillId="0" borderId="8" xfId="2" applyFont="1" applyBorder="1"/>
    <xf numFmtId="0" fontId="4" fillId="0" borderId="0" xfId="2" applyFont="1" applyBorder="1"/>
    <xf numFmtId="0" fontId="4" fillId="0" borderId="1" xfId="2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2" xfId="2" applyFont="1" applyBorder="1" applyAlignment="1">
      <alignment horizontal="left"/>
    </xf>
    <xf numFmtId="0" fontId="3" fillId="0" borderId="2" xfId="2" applyFont="1" applyBorder="1" applyAlignment="1">
      <alignment horizontal="left"/>
    </xf>
    <xf numFmtId="0" fontId="54" fillId="0" borderId="2" xfId="2" applyFont="1" applyBorder="1" applyAlignment="1">
      <alignment horizontal="left"/>
    </xf>
    <xf numFmtId="0" fontId="55" fillId="0" borderId="2" xfId="2" applyFont="1" applyBorder="1" applyAlignment="1">
      <alignment horizontal="left"/>
    </xf>
    <xf numFmtId="0" fontId="55" fillId="0" borderId="2" xfId="2" applyFont="1" applyBorder="1" applyAlignment="1">
      <alignment horizontal="center"/>
    </xf>
    <xf numFmtId="0" fontId="44" fillId="0" borderId="2" xfId="2" applyFont="1" applyBorder="1" applyAlignment="1"/>
    <xf numFmtId="196" fontId="4" fillId="0" borderId="2" xfId="1" applyNumberFormat="1" applyFont="1" applyFill="1" applyBorder="1" applyAlignment="1" applyProtection="1">
      <alignment horizontal="left"/>
    </xf>
    <xf numFmtId="196" fontId="4" fillId="0" borderId="2" xfId="1" applyNumberFormat="1" applyFont="1" applyFill="1" applyBorder="1" applyAlignment="1" applyProtection="1"/>
    <xf numFmtId="196" fontId="4" fillId="0" borderId="2" xfId="1" applyNumberFormat="1" applyFont="1" applyFill="1" applyBorder="1" applyAlignment="1" applyProtection="1">
      <alignment horizontal="right"/>
    </xf>
    <xf numFmtId="196" fontId="4" fillId="0" borderId="2" xfId="1" applyNumberFormat="1" applyFont="1" applyFill="1" applyBorder="1" applyAlignment="1" applyProtection="1">
      <alignment horizontal="center"/>
    </xf>
    <xf numFmtId="0" fontId="4" fillId="0" borderId="2" xfId="2" applyFont="1" applyBorder="1"/>
    <xf numFmtId="0" fontId="4" fillId="0" borderId="3" xfId="2" applyFont="1" applyBorder="1"/>
    <xf numFmtId="0" fontId="3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56" fillId="0" borderId="9" xfId="0" applyFont="1" applyBorder="1" applyAlignment="1">
      <alignment horizontal="center" vertical="center"/>
    </xf>
    <xf numFmtId="0" fontId="55" fillId="0" borderId="0" xfId="2" applyFont="1" applyBorder="1" applyAlignment="1"/>
    <xf numFmtId="0" fontId="44" fillId="0" borderId="0" xfId="2" applyFont="1" applyBorder="1" applyAlignment="1">
      <alignment vertical="center"/>
    </xf>
    <xf numFmtId="196" fontId="4" fillId="0" borderId="0" xfId="1" applyNumberFormat="1" applyFont="1" applyFill="1" applyBorder="1" applyAlignment="1" applyProtection="1">
      <alignment horizontal="left"/>
    </xf>
    <xf numFmtId="196" fontId="4" fillId="0" borderId="0" xfId="1" applyNumberFormat="1" applyFont="1" applyFill="1" applyBorder="1" applyAlignment="1" applyProtection="1">
      <alignment horizontal="right"/>
    </xf>
    <xf numFmtId="196" fontId="4" fillId="0" borderId="0" xfId="1" applyNumberFormat="1" applyFont="1" applyFill="1" applyBorder="1" applyAlignment="1" applyProtection="1"/>
    <xf numFmtId="0" fontId="4" fillId="0" borderId="5" xfId="2" applyFont="1" applyBorder="1"/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55" fillId="0" borderId="7" xfId="2" applyFont="1" applyBorder="1" applyAlignment="1"/>
    <xf numFmtId="0" fontId="44" fillId="0" borderId="7" xfId="2" applyFont="1" applyBorder="1" applyAlignment="1">
      <alignment vertical="center"/>
    </xf>
    <xf numFmtId="0" fontId="32" fillId="0" borderId="1" xfId="0" applyFont="1" applyBorder="1" applyAlignment="1">
      <alignment vertical="top"/>
    </xf>
    <xf numFmtId="0" fontId="24" fillId="0" borderId="2" xfId="0" applyFont="1" applyBorder="1" applyAlignment="1">
      <alignment vertical="top"/>
    </xf>
    <xf numFmtId="0" fontId="15" fillId="0" borderId="2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24" fillId="0" borderId="4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7" fillId="0" borderId="5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58" fillId="0" borderId="0" xfId="0" applyFont="1" applyBorder="1" applyAlignment="1" applyProtection="1">
      <alignment vertical="top"/>
      <protection locked="0"/>
    </xf>
    <xf numFmtId="0" fontId="17" fillId="0" borderId="5" xfId="0" applyFont="1" applyBorder="1" applyAlignment="1">
      <alignment vertical="top"/>
    </xf>
    <xf numFmtId="0" fontId="17" fillId="0" borderId="4" xfId="0" applyFont="1" applyBorder="1" applyAlignment="1">
      <alignment vertical="top"/>
    </xf>
    <xf numFmtId="0" fontId="24" fillId="0" borderId="6" xfId="0" applyFont="1" applyBorder="1" applyAlignment="1">
      <alignment vertical="top"/>
    </xf>
    <xf numFmtId="0" fontId="24" fillId="0" borderId="7" xfId="0" applyFont="1" applyBorder="1" applyAlignment="1">
      <alignment vertical="top"/>
    </xf>
    <xf numFmtId="0" fontId="58" fillId="0" borderId="7" xfId="0" applyFont="1" applyBorder="1" applyAlignment="1" applyProtection="1">
      <alignment vertical="top"/>
      <protection locked="0"/>
    </xf>
    <xf numFmtId="0" fontId="23" fillId="0" borderId="7" xfId="0" applyFont="1" applyBorder="1" applyAlignment="1">
      <alignment vertical="top"/>
    </xf>
    <xf numFmtId="0" fontId="15" fillId="0" borderId="7" xfId="0" applyFont="1" applyBorder="1" applyAlignment="1">
      <alignment vertical="center"/>
    </xf>
    <xf numFmtId="0" fontId="17" fillId="0" borderId="7" xfId="0" applyFont="1" applyBorder="1" applyAlignment="1">
      <alignment vertical="top"/>
    </xf>
    <xf numFmtId="0" fontId="17" fillId="0" borderId="8" xfId="0" applyFont="1" applyBorder="1" applyAlignment="1">
      <alignment vertical="top"/>
    </xf>
    <xf numFmtId="0" fontId="59" fillId="0" borderId="7" xfId="0" applyFont="1" applyBorder="1" applyAlignment="1">
      <alignment vertical="top"/>
    </xf>
    <xf numFmtId="0" fontId="17" fillId="0" borderId="0" xfId="0" applyFont="1" applyBorder="1" applyAlignment="1">
      <alignment horizontal="left"/>
    </xf>
    <xf numFmtId="0" fontId="12" fillId="0" borderId="0" xfId="0" applyFont="1" applyBorder="1" applyAlignment="1" applyProtection="1">
      <alignment vertical="center"/>
      <protection locked="0"/>
    </xf>
    <xf numFmtId="43" fontId="17" fillId="0" borderId="0" xfId="3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vertical="top"/>
    </xf>
    <xf numFmtId="0" fontId="17" fillId="0" borderId="0" xfId="0" applyFont="1" applyBorder="1" applyAlignment="1"/>
    <xf numFmtId="0" fontId="12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>
      <alignment horizontal="left" vertical="center"/>
    </xf>
    <xf numFmtId="194" fontId="23" fillId="0" borderId="0" xfId="0" applyNumberFormat="1" applyFont="1" applyBorder="1" applyAlignment="1">
      <alignment horizontal="center"/>
    </xf>
    <xf numFmtId="0" fontId="60" fillId="0" borderId="0" xfId="0" applyFont="1" applyBorder="1" applyAlignment="1">
      <alignment vertical="center"/>
    </xf>
    <xf numFmtId="194" fontId="17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left" vertical="center"/>
    </xf>
    <xf numFmtId="194" fontId="17" fillId="0" borderId="0" xfId="0" applyNumberFormat="1" applyFont="1" applyBorder="1" applyAlignment="1">
      <alignment horizontal="left" vertical="center"/>
    </xf>
    <xf numFmtId="0" fontId="61" fillId="0" borderId="0" xfId="0" applyFont="1" applyBorder="1" applyAlignment="1">
      <alignment horizontal="left" vertical="top"/>
    </xf>
    <xf numFmtId="0" fontId="59" fillId="0" borderId="0" xfId="0" applyFont="1" applyBorder="1" applyAlignment="1">
      <alignment horizontal="left" vertical="center"/>
    </xf>
    <xf numFmtId="0" fontId="59" fillId="0" borderId="0" xfId="0" applyFont="1" applyBorder="1" applyAlignment="1">
      <alignment vertical="center"/>
    </xf>
    <xf numFmtId="0" fontId="17" fillId="0" borderId="0" xfId="0" quotePrefix="1" applyFont="1" applyBorder="1" applyAlignment="1">
      <alignment horizontal="center" vertical="center"/>
    </xf>
    <xf numFmtId="43" fontId="11" fillId="0" borderId="0" xfId="3" applyFont="1" applyBorder="1" applyAlignment="1">
      <alignment vertical="center"/>
    </xf>
    <xf numFmtId="0" fontId="62" fillId="0" borderId="0" xfId="0" applyFont="1" applyBorder="1" applyAlignment="1">
      <alignment horizontal="left" vertical="top"/>
    </xf>
    <xf numFmtId="43" fontId="59" fillId="0" borderId="0" xfId="0" applyNumberFormat="1" applyFont="1" applyBorder="1" applyAlignment="1">
      <alignment horizontal="center" vertical="center"/>
    </xf>
    <xf numFmtId="43" fontId="17" fillId="0" borderId="0" xfId="0" applyNumberFormat="1" applyFont="1" applyBorder="1" applyAlignment="1">
      <alignment vertical="center"/>
    </xf>
    <xf numFmtId="0" fontId="59" fillId="0" borderId="0" xfId="0" applyFont="1" applyAlignment="1">
      <alignment vertical="center"/>
    </xf>
    <xf numFmtId="43" fontId="59" fillId="0" borderId="0" xfId="0" applyNumberFormat="1" applyFont="1" applyAlignment="1">
      <alignment horizontal="center" vertical="center"/>
    </xf>
    <xf numFmtId="43" fontId="17" fillId="0" borderId="0" xfId="0" applyNumberFormat="1" applyFont="1" applyAlignment="1">
      <alignment vertical="center"/>
    </xf>
    <xf numFmtId="0" fontId="63" fillId="0" borderId="0" xfId="0" applyFont="1" applyAlignment="1">
      <alignment vertical="center"/>
    </xf>
    <xf numFmtId="0" fontId="63" fillId="0" borderId="10" xfId="0" applyFont="1" applyBorder="1" applyAlignment="1">
      <alignment vertical="center"/>
    </xf>
    <xf numFmtId="0" fontId="63" fillId="0" borderId="11" xfId="0" applyFont="1" applyBorder="1" applyAlignment="1">
      <alignment vertical="center"/>
    </xf>
    <xf numFmtId="0" fontId="63" fillId="0" borderId="12" xfId="0" applyFont="1" applyBorder="1" applyAlignment="1">
      <alignment vertical="center"/>
    </xf>
    <xf numFmtId="43" fontId="36" fillId="0" borderId="0" xfId="0" applyNumberFormat="1" applyFont="1" applyAlignment="1">
      <alignment horizontal="center" vertical="center"/>
    </xf>
    <xf numFmtId="0" fontId="63" fillId="0" borderId="0" xfId="0" applyFont="1" applyBorder="1" applyAlignment="1">
      <alignment vertical="center"/>
    </xf>
    <xf numFmtId="43" fontId="63" fillId="0" borderId="0" xfId="3" applyFont="1" applyBorder="1" applyAlignment="1">
      <alignment vertical="center"/>
    </xf>
    <xf numFmtId="0" fontId="63" fillId="0" borderId="13" xfId="0" applyFont="1" applyBorder="1" applyAlignment="1">
      <alignment vertical="center"/>
    </xf>
    <xf numFmtId="0" fontId="63" fillId="0" borderId="14" xfId="0" applyFont="1" applyBorder="1" applyAlignment="1">
      <alignment vertical="center"/>
    </xf>
    <xf numFmtId="0" fontId="63" fillId="0" borderId="14" xfId="0" applyFont="1" applyBorder="1" applyAlignment="1">
      <alignment horizontal="left" vertical="center"/>
    </xf>
    <xf numFmtId="0" fontId="63" fillId="0" borderId="15" xfId="0" applyFont="1" applyBorder="1" applyAlignment="1">
      <alignment vertical="center"/>
    </xf>
    <xf numFmtId="0" fontId="64" fillId="0" borderId="0" xfId="0" applyFont="1" applyBorder="1" applyAlignment="1">
      <alignment horizontal="center" vertical="center"/>
    </xf>
    <xf numFmtId="4" fontId="64" fillId="0" borderId="0" xfId="3" applyNumberFormat="1" applyFont="1" applyBorder="1" applyAlignment="1">
      <alignment horizontal="left" vertical="center"/>
    </xf>
    <xf numFmtId="0" fontId="63" fillId="0" borderId="0" xfId="0" applyFont="1" applyBorder="1" applyAlignment="1">
      <alignment horizontal="center" vertical="center"/>
    </xf>
    <xf numFmtId="0" fontId="65" fillId="7" borderId="16" xfId="0" applyFont="1" applyFill="1" applyBorder="1" applyAlignment="1" applyProtection="1">
      <alignment horizontal="right"/>
      <protection hidden="1"/>
    </xf>
    <xf numFmtId="49" fontId="65" fillId="0" borderId="17" xfId="0" applyNumberFormat="1" applyFont="1" applyBorder="1" applyAlignment="1" applyProtection="1">
      <alignment horizontal="left" indent="1"/>
      <protection locked="0"/>
    </xf>
    <xf numFmtId="0" fontId="65" fillId="0" borderId="17" xfId="0" applyFont="1" applyBorder="1" applyAlignment="1" applyProtection="1">
      <protection locked="0"/>
    </xf>
    <xf numFmtId="0" fontId="65" fillId="0" borderId="17" xfId="0" applyFont="1" applyBorder="1" applyAlignment="1" applyProtection="1">
      <alignment horizontal="left" indent="1"/>
      <protection locked="0"/>
    </xf>
    <xf numFmtId="0" fontId="65" fillId="0" borderId="17" xfId="0" applyFont="1" applyBorder="1" applyProtection="1">
      <protection locked="0"/>
    </xf>
    <xf numFmtId="0" fontId="65" fillId="7" borderId="18" xfId="0" applyFont="1" applyFill="1" applyBorder="1" applyAlignment="1" applyProtection="1">
      <alignment horizontal="right"/>
      <protection hidden="1"/>
    </xf>
    <xf numFmtId="0" fontId="65" fillId="0" borderId="19" xfId="0" applyFont="1" applyBorder="1" applyProtection="1">
      <protection locked="0"/>
    </xf>
    <xf numFmtId="0" fontId="74" fillId="0" borderId="0" xfId="0" applyFont="1" applyFill="1"/>
    <xf numFmtId="0" fontId="3" fillId="0" borderId="0" xfId="0" applyFont="1" applyFill="1" applyBorder="1" applyAlignment="1"/>
    <xf numFmtId="0" fontId="76" fillId="0" borderId="0" xfId="0" applyFont="1" applyFill="1" applyBorder="1" applyAlignment="1">
      <alignment vertical="top"/>
    </xf>
    <xf numFmtId="0" fontId="9" fillId="0" borderId="0" xfId="0" applyFont="1" applyFill="1" applyAlignment="1"/>
    <xf numFmtId="0" fontId="90" fillId="0" borderId="0" xfId="0" applyFont="1" applyFill="1" applyBorder="1" applyAlignment="1">
      <alignment vertical="center"/>
    </xf>
    <xf numFmtId="0" fontId="90" fillId="0" borderId="22" xfId="0" applyFont="1" applyFill="1" applyBorder="1" applyAlignment="1">
      <alignment vertical="top"/>
    </xf>
    <xf numFmtId="0" fontId="90" fillId="0" borderId="0" xfId="0" applyFont="1" applyFill="1" applyBorder="1" applyAlignment="1">
      <alignment vertical="top"/>
    </xf>
    <xf numFmtId="0" fontId="90" fillId="0" borderId="0" xfId="0" applyFont="1" applyFill="1" applyBorder="1" applyAlignment="1"/>
    <xf numFmtId="0" fontId="50" fillId="0" borderId="22" xfId="0" applyFont="1" applyFill="1" applyBorder="1" applyAlignment="1">
      <alignment vertical="top"/>
    </xf>
    <xf numFmtId="0" fontId="50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192" fontId="65" fillId="0" borderId="17" xfId="0" applyNumberFormat="1" applyFont="1" applyBorder="1" applyAlignment="1" applyProtection="1">
      <alignment horizontal="left" indent="1"/>
      <protection locked="0"/>
    </xf>
    <xf numFmtId="49" fontId="65" fillId="0" borderId="17" xfId="0" applyNumberFormat="1" applyFont="1" applyFill="1" applyBorder="1" applyAlignment="1" applyProtection="1">
      <alignment horizontal="left" vertical="center"/>
      <protection hidden="1"/>
    </xf>
    <xf numFmtId="0" fontId="88" fillId="0" borderId="0" xfId="0" applyNumberFormat="1" applyFont="1" applyFill="1" applyBorder="1" applyAlignment="1"/>
    <xf numFmtId="0" fontId="88" fillId="0" borderId="0" xfId="0" applyNumberFormat="1" applyFont="1" applyBorder="1" applyAlignment="1"/>
    <xf numFmtId="0" fontId="88" fillId="0" borderId="0" xfId="0" applyNumberFormat="1" applyFont="1" applyBorder="1" applyAlignment="1">
      <alignment horizontal="center" vertical="center"/>
    </xf>
    <xf numFmtId="0" fontId="94" fillId="0" borderId="0" xfId="0" applyFont="1" applyFill="1" applyBorder="1" applyAlignment="1">
      <alignment vertical="center"/>
    </xf>
    <xf numFmtId="0" fontId="90" fillId="0" borderId="0" xfId="0" applyFont="1" applyFill="1" applyBorder="1" applyAlignment="1">
      <alignment horizontal="left" vertical="top"/>
    </xf>
    <xf numFmtId="0" fontId="0" fillId="0" borderId="0" xfId="0" applyAlignment="1"/>
    <xf numFmtId="0" fontId="66" fillId="0" borderId="0" xfId="0" applyFont="1" applyFill="1" applyAlignment="1">
      <alignment vertical="center"/>
    </xf>
    <xf numFmtId="0" fontId="67" fillId="0" borderId="0" xfId="0" applyFont="1" applyFill="1" applyAlignment="1">
      <alignment vertical="center"/>
    </xf>
    <xf numFmtId="0" fontId="94" fillId="0" borderId="28" xfId="0" applyFont="1" applyFill="1" applyBorder="1" applyAlignment="1">
      <alignment vertical="center"/>
    </xf>
    <xf numFmtId="0" fontId="94" fillId="0" borderId="20" xfId="0" applyFont="1" applyFill="1" applyBorder="1" applyAlignment="1">
      <alignment vertical="center"/>
    </xf>
    <xf numFmtId="0" fontId="94" fillId="0" borderId="37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3" fillId="0" borderId="0" xfId="0" quotePrefix="1" applyFont="1" applyFill="1" applyBorder="1" applyAlignment="1">
      <alignment vertical="center"/>
    </xf>
    <xf numFmtId="0" fontId="75" fillId="0" borderId="0" xfId="0" applyFont="1" applyFill="1" applyAlignment="1">
      <alignment vertical="top"/>
    </xf>
    <xf numFmtId="0" fontId="75" fillId="0" borderId="0" xfId="0" applyFont="1" applyFill="1" applyAlignment="1"/>
    <xf numFmtId="0" fontId="9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horizontal="center" vertical="center"/>
    </xf>
    <xf numFmtId="0" fontId="75" fillId="0" borderId="0" xfId="0" applyFont="1" applyFill="1" applyAlignment="1">
      <alignment horizontal="right" vertical="top"/>
    </xf>
    <xf numFmtId="0" fontId="75" fillId="0" borderId="0" xfId="0" applyFont="1" applyFill="1" applyBorder="1" applyAlignment="1">
      <alignment horizontal="center"/>
    </xf>
    <xf numFmtId="0" fontId="75" fillId="0" borderId="0" xfId="0" applyFont="1" applyFill="1" applyAlignment="1">
      <alignment horizontal="center" vertical="top"/>
    </xf>
    <xf numFmtId="0" fontId="75" fillId="0" borderId="0" xfId="0" applyFont="1" applyFill="1" applyAlignment="1">
      <alignment horizontal="left" vertical="top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vertical="top"/>
    </xf>
    <xf numFmtId="0" fontId="4" fillId="0" borderId="0" xfId="0" applyFont="1" applyFill="1"/>
    <xf numFmtId="0" fontId="8" fillId="0" borderId="0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wrapText="1"/>
    </xf>
    <xf numFmtId="0" fontId="7" fillId="0" borderId="24" xfId="0" applyFont="1" applyFill="1" applyBorder="1" applyAlignment="1">
      <alignment wrapText="1"/>
    </xf>
    <xf numFmtId="0" fontId="7" fillId="0" borderId="24" xfId="0" applyFont="1" applyFill="1" applyBorder="1"/>
    <xf numFmtId="0" fontId="7" fillId="0" borderId="25" xfId="0" applyFont="1" applyFill="1" applyBorder="1"/>
    <xf numFmtId="0" fontId="7" fillId="0" borderId="0" xfId="0" applyFont="1" applyFill="1"/>
    <xf numFmtId="0" fontId="84" fillId="0" borderId="0" xfId="0" applyFont="1" applyFill="1" applyBorder="1" applyAlignment="1">
      <alignment horizontal="center" vertical="center"/>
    </xf>
    <xf numFmtId="0" fontId="84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horizontal="center" vertical="center"/>
    </xf>
    <xf numFmtId="0" fontId="85" fillId="0" borderId="0" xfId="0" applyFont="1" applyFill="1" applyBorder="1"/>
    <xf numFmtId="0" fontId="7" fillId="0" borderId="22" xfId="0" applyFont="1" applyFill="1" applyBorder="1"/>
    <xf numFmtId="0" fontId="84" fillId="0" borderId="26" xfId="0" applyFont="1" applyFill="1" applyBorder="1" applyAlignment="1">
      <alignment horizontal="center" vertical="center"/>
    </xf>
    <xf numFmtId="0" fontId="84" fillId="0" borderId="26" xfId="0" applyFont="1" applyFill="1" applyBorder="1" applyAlignment="1">
      <alignment vertical="center"/>
    </xf>
    <xf numFmtId="0" fontId="84" fillId="0" borderId="0" xfId="0" applyFont="1" applyFill="1" applyBorder="1"/>
    <xf numFmtId="0" fontId="84" fillId="0" borderId="0" xfId="0" applyFont="1" applyFill="1" applyBorder="1" applyAlignment="1"/>
    <xf numFmtId="0" fontId="7" fillId="0" borderId="21" xfId="0" applyFont="1" applyFill="1" applyBorder="1" applyAlignment="1">
      <alignment wrapText="1"/>
    </xf>
    <xf numFmtId="0" fontId="85" fillId="0" borderId="0" xfId="0" applyFont="1" applyFill="1" applyBorder="1" applyAlignment="1">
      <alignment wrapText="1"/>
    </xf>
    <xf numFmtId="0" fontId="7" fillId="0" borderId="2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21" xfId="0" applyFont="1" applyFill="1" applyBorder="1"/>
    <xf numFmtId="0" fontId="7" fillId="0" borderId="27" xfId="0" applyFont="1" applyFill="1" applyBorder="1"/>
    <xf numFmtId="0" fontId="73" fillId="0" borderId="28" xfId="0" applyFont="1" applyFill="1" applyBorder="1" applyAlignment="1">
      <alignment vertical="center"/>
    </xf>
    <xf numFmtId="0" fontId="73" fillId="0" borderId="26" xfId="0" applyFont="1" applyFill="1" applyBorder="1" applyAlignment="1">
      <alignment vertical="center"/>
    </xf>
    <xf numFmtId="0" fontId="73" fillId="0" borderId="20" xfId="0" applyFont="1" applyFill="1" applyBorder="1" applyAlignment="1">
      <alignment vertical="center"/>
    </xf>
    <xf numFmtId="0" fontId="7" fillId="0" borderId="28" xfId="0" applyFont="1" applyFill="1" applyBorder="1"/>
    <xf numFmtId="0" fontId="7" fillId="0" borderId="26" xfId="0" applyFont="1" applyFill="1" applyBorder="1"/>
    <xf numFmtId="0" fontId="7" fillId="0" borderId="20" xfId="0" applyFont="1" applyFill="1" applyBorder="1"/>
    <xf numFmtId="0" fontId="73" fillId="0" borderId="23" xfId="0" applyFont="1" applyFill="1" applyBorder="1" applyAlignment="1">
      <alignment vertical="center"/>
    </xf>
    <xf numFmtId="0" fontId="73" fillId="0" borderId="24" xfId="0" applyFont="1" applyFill="1" applyBorder="1" applyAlignment="1">
      <alignment vertical="center"/>
    </xf>
    <xf numFmtId="0" fontId="73" fillId="0" borderId="25" xfId="0" applyFont="1" applyFill="1" applyBorder="1" applyAlignment="1">
      <alignment vertical="center"/>
    </xf>
    <xf numFmtId="0" fontId="7" fillId="0" borderId="21" xfId="0" applyFont="1" applyFill="1" applyBorder="1" applyAlignment="1"/>
    <xf numFmtId="0" fontId="7" fillId="0" borderId="22" xfId="0" applyFont="1" applyFill="1" applyBorder="1" applyAlignment="1"/>
    <xf numFmtId="0" fontId="7" fillId="0" borderId="31" xfId="0" applyFont="1" applyFill="1" applyBorder="1"/>
    <xf numFmtId="0" fontId="73" fillId="0" borderId="21" xfId="0" applyFont="1" applyFill="1" applyBorder="1" applyAlignment="1">
      <alignment vertical="center"/>
    </xf>
    <xf numFmtId="0" fontId="73" fillId="0" borderId="22" xfId="0" applyFont="1" applyFill="1" applyBorder="1" applyAlignment="1">
      <alignment vertical="center"/>
    </xf>
    <xf numFmtId="0" fontId="7" fillId="0" borderId="32" xfId="0" applyFont="1" applyFill="1" applyBorder="1"/>
    <xf numFmtId="0" fontId="7" fillId="0" borderId="28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/>
    </xf>
    <xf numFmtId="0" fontId="7" fillId="0" borderId="20" xfId="0" applyFont="1" applyFill="1" applyBorder="1" applyAlignment="1">
      <alignment vertical="center"/>
    </xf>
    <xf numFmtId="0" fontId="7" fillId="0" borderId="34" xfId="0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199" fontId="7" fillId="0" borderId="24" xfId="0" applyNumberFormat="1" applyFont="1" applyFill="1" applyBorder="1"/>
    <xf numFmtId="0" fontId="7" fillId="0" borderId="23" xfId="0" applyFont="1" applyFill="1" applyBorder="1"/>
    <xf numFmtId="0" fontId="7" fillId="0" borderId="35" xfId="0" applyFont="1" applyFill="1" applyBorder="1"/>
    <xf numFmtId="0" fontId="7" fillId="0" borderId="36" xfId="0" applyFont="1" applyFill="1" applyBorder="1"/>
    <xf numFmtId="0" fontId="74" fillId="0" borderId="0" xfId="0" applyFont="1" applyFill="1" applyBorder="1" applyAlignment="1">
      <alignment vertical="top"/>
    </xf>
    <xf numFmtId="0" fontId="75" fillId="0" borderId="21" xfId="0" applyFont="1" applyFill="1" applyBorder="1" applyAlignment="1"/>
    <xf numFmtId="0" fontId="75" fillId="0" borderId="0" xfId="0" applyFont="1" applyFill="1" applyBorder="1" applyAlignment="1"/>
    <xf numFmtId="0" fontId="90" fillId="0" borderId="22" xfId="0" applyFont="1" applyFill="1" applyBorder="1" applyAlignment="1">
      <alignment horizontal="left" vertical="top"/>
    </xf>
    <xf numFmtId="0" fontId="91" fillId="0" borderId="0" xfId="0" applyFont="1" applyFill="1" applyBorder="1" applyAlignment="1">
      <alignment vertical="center"/>
    </xf>
    <xf numFmtId="0" fontId="65" fillId="0" borderId="0" xfId="0" applyFont="1" applyFill="1" applyBorder="1" applyAlignment="1"/>
    <xf numFmtId="0" fontId="50" fillId="0" borderId="0" xfId="0" applyFont="1" applyFill="1" applyBorder="1" applyAlignment="1"/>
    <xf numFmtId="0" fontId="50" fillId="0" borderId="22" xfId="0" applyFont="1" applyFill="1" applyBorder="1" applyAlignment="1"/>
    <xf numFmtId="0" fontId="7" fillId="0" borderId="0" xfId="0" applyFont="1" applyFill="1" applyBorder="1" applyAlignment="1"/>
    <xf numFmtId="0" fontId="65" fillId="0" borderId="0" xfId="0" applyFont="1" applyFill="1" applyBorder="1" applyAlignment="1">
      <alignment vertical="center"/>
    </xf>
    <xf numFmtId="0" fontId="86" fillId="0" borderId="0" xfId="0" applyFont="1" applyFill="1" applyBorder="1" applyAlignment="1"/>
    <xf numFmtId="0" fontId="8" fillId="0" borderId="21" xfId="0" applyFont="1" applyFill="1" applyBorder="1" applyAlignment="1"/>
    <xf numFmtId="0" fontId="93" fillId="0" borderId="0" xfId="0" quotePrefix="1" applyFont="1" applyFill="1" applyBorder="1" applyAlignment="1">
      <alignment vertical="top"/>
    </xf>
    <xf numFmtId="0" fontId="93" fillId="0" borderId="0" xfId="0" applyFont="1" applyFill="1" applyBorder="1" applyAlignment="1">
      <alignment vertical="top"/>
    </xf>
    <xf numFmtId="0" fontId="75" fillId="0" borderId="22" xfId="0" applyFont="1" applyFill="1" applyBorder="1" applyAlignment="1"/>
    <xf numFmtId="0" fontId="1" fillId="0" borderId="0" xfId="0" applyFont="1" applyFill="1" applyBorder="1" applyAlignment="1"/>
    <xf numFmtId="43" fontId="102" fillId="0" borderId="21" xfId="3" applyFont="1" applyFill="1" applyBorder="1" applyAlignment="1">
      <alignment vertical="top"/>
    </xf>
    <xf numFmtId="43" fontId="102" fillId="0" borderId="0" xfId="3" applyFont="1" applyFill="1" applyBorder="1" applyAlignment="1">
      <alignment vertical="top"/>
    </xf>
    <xf numFmtId="43" fontId="102" fillId="0" borderId="22" xfId="3" applyFont="1" applyFill="1" applyBorder="1" applyAlignment="1">
      <alignment vertical="top"/>
    </xf>
    <xf numFmtId="198" fontId="102" fillId="0" borderId="21" xfId="0" applyNumberFormat="1" applyFont="1" applyFill="1" applyBorder="1" applyAlignment="1">
      <alignment vertical="top"/>
    </xf>
    <xf numFmtId="198" fontId="102" fillId="0" borderId="0" xfId="0" applyNumberFormat="1" applyFont="1" applyFill="1" applyBorder="1" applyAlignment="1">
      <alignment vertical="top"/>
    </xf>
    <xf numFmtId="198" fontId="102" fillId="0" borderId="22" xfId="0" applyNumberFormat="1" applyFont="1" applyFill="1" applyBorder="1" applyAlignment="1">
      <alignment vertical="top"/>
    </xf>
    <xf numFmtId="0" fontId="102" fillId="0" borderId="21" xfId="0" quotePrefix="1" applyFont="1" applyFill="1" applyBorder="1" applyAlignment="1">
      <alignment vertical="top"/>
    </xf>
    <xf numFmtId="0" fontId="102" fillId="0" borderId="0" xfId="0" quotePrefix="1" applyFont="1" applyFill="1" applyBorder="1" applyAlignment="1">
      <alignment vertical="top"/>
    </xf>
    <xf numFmtId="0" fontId="102" fillId="0" borderId="22" xfId="0" quotePrefix="1" applyFont="1" applyFill="1" applyBorder="1" applyAlignment="1">
      <alignment vertical="top"/>
    </xf>
    <xf numFmtId="0" fontId="102" fillId="0" borderId="2" xfId="0" applyFont="1" applyFill="1" applyBorder="1" applyAlignment="1">
      <alignment vertical="top"/>
    </xf>
    <xf numFmtId="0" fontId="102" fillId="0" borderId="32" xfId="0" applyFont="1" applyFill="1" applyBorder="1" applyAlignment="1">
      <alignment vertical="top"/>
    </xf>
    <xf numFmtId="198" fontId="102" fillId="0" borderId="29" xfId="0" applyNumberFormat="1" applyFont="1" applyFill="1" applyBorder="1" applyAlignment="1">
      <alignment vertical="top"/>
    </xf>
    <xf numFmtId="198" fontId="102" fillId="0" borderId="30" xfId="0" applyNumberFormat="1" applyFont="1" applyFill="1" applyBorder="1" applyAlignment="1">
      <alignment vertical="top"/>
    </xf>
    <xf numFmtId="198" fontId="102" fillId="0" borderId="31" xfId="0" applyNumberFormat="1" applyFont="1" applyFill="1" applyBorder="1" applyAlignment="1">
      <alignment vertical="top"/>
    </xf>
    <xf numFmtId="0" fontId="102" fillId="0" borderId="30" xfId="0" applyFont="1" applyFill="1" applyBorder="1" applyAlignment="1">
      <alignment vertical="top"/>
    </xf>
    <xf numFmtId="0" fontId="102" fillId="0" borderId="31" xfId="0" applyFont="1" applyFill="1" applyBorder="1" applyAlignment="1">
      <alignment vertical="top"/>
    </xf>
    <xf numFmtId="43" fontId="102" fillId="0" borderId="23" xfId="3" applyFont="1" applyFill="1" applyBorder="1" applyAlignment="1">
      <alignment vertical="top"/>
    </xf>
    <xf numFmtId="43" fontId="102" fillId="0" borderId="24" xfId="3" applyFont="1" applyFill="1" applyBorder="1" applyAlignment="1">
      <alignment vertical="top"/>
    </xf>
    <xf numFmtId="43" fontId="102" fillId="0" borderId="25" xfId="3" applyFont="1" applyFill="1" applyBorder="1" applyAlignment="1">
      <alignment vertical="top"/>
    </xf>
    <xf numFmtId="0" fontId="102" fillId="0" borderId="23" xfId="0" quotePrefix="1" applyFont="1" applyFill="1" applyBorder="1" applyAlignment="1">
      <alignment vertical="top"/>
    </xf>
    <xf numFmtId="0" fontId="102" fillId="0" borderId="24" xfId="0" quotePrefix="1" applyFont="1" applyFill="1" applyBorder="1" applyAlignment="1">
      <alignment vertical="top"/>
    </xf>
    <xf numFmtId="0" fontId="102" fillId="0" borderId="25" xfId="0" quotePrefix="1" applyFont="1" applyFill="1" applyBorder="1" applyAlignment="1">
      <alignment vertical="top"/>
    </xf>
    <xf numFmtId="0" fontId="102" fillId="0" borderId="21" xfId="0" applyFont="1" applyFill="1" applyBorder="1" applyAlignment="1">
      <alignment vertical="top"/>
    </xf>
    <xf numFmtId="0" fontId="102" fillId="0" borderId="0" xfId="0" applyFont="1" applyFill="1" applyBorder="1" applyAlignment="1">
      <alignment vertical="top"/>
    </xf>
    <xf numFmtId="0" fontId="102" fillId="0" borderId="22" xfId="0" applyFont="1" applyFill="1" applyBorder="1" applyAlignment="1">
      <alignment vertical="top"/>
    </xf>
    <xf numFmtId="198" fontId="102" fillId="0" borderId="33" xfId="0" applyNumberFormat="1" applyFont="1" applyFill="1" applyBorder="1" applyAlignment="1">
      <alignment vertical="top"/>
    </xf>
    <xf numFmtId="198" fontId="102" fillId="0" borderId="2" xfId="0" applyNumberFormat="1" applyFont="1" applyFill="1" applyBorder="1" applyAlignment="1">
      <alignment vertical="top"/>
    </xf>
    <xf numFmtId="198" fontId="102" fillId="0" borderId="32" xfId="0" applyNumberFormat="1" applyFont="1" applyFill="1" applyBorder="1" applyAlignment="1">
      <alignment vertical="top"/>
    </xf>
    <xf numFmtId="198" fontId="102" fillId="0" borderId="23" xfId="0" applyNumberFormat="1" applyFont="1" applyFill="1" applyBorder="1" applyAlignment="1">
      <alignment vertical="top"/>
    </xf>
    <xf numFmtId="198" fontId="102" fillId="0" borderId="24" xfId="0" applyNumberFormat="1" applyFont="1" applyFill="1" applyBorder="1" applyAlignment="1">
      <alignment vertical="top"/>
    </xf>
    <xf numFmtId="198" fontId="102" fillId="0" borderId="25" xfId="0" applyNumberFormat="1" applyFont="1" applyFill="1" applyBorder="1" applyAlignment="1">
      <alignment vertical="top"/>
    </xf>
    <xf numFmtId="190" fontId="102" fillId="0" borderId="28" xfId="0" applyNumberFormat="1" applyFont="1" applyFill="1" applyBorder="1" applyAlignment="1">
      <alignment vertical="top"/>
    </xf>
    <xf numFmtId="190" fontId="102" fillId="0" borderId="26" xfId="0" applyNumberFormat="1" applyFont="1" applyFill="1" applyBorder="1" applyAlignment="1">
      <alignment vertical="top"/>
    </xf>
    <xf numFmtId="190" fontId="102" fillId="0" borderId="20" xfId="0" applyNumberFormat="1" applyFont="1" applyFill="1" applyBorder="1" applyAlignment="1">
      <alignment vertical="top"/>
    </xf>
    <xf numFmtId="0" fontId="102" fillId="0" borderId="26" xfId="0" applyFont="1" applyFill="1" applyBorder="1" applyAlignment="1">
      <alignment vertical="top"/>
    </xf>
    <xf numFmtId="0" fontId="102" fillId="0" borderId="20" xfId="0" applyFont="1" applyFill="1" applyBorder="1" applyAlignment="1">
      <alignment vertical="top"/>
    </xf>
    <xf numFmtId="0" fontId="0" fillId="0" borderId="22" xfId="0" applyBorder="1" applyAlignment="1"/>
    <xf numFmtId="0" fontId="0" fillId="0" borderId="21" xfId="0" applyBorder="1" applyAlignment="1"/>
    <xf numFmtId="43" fontId="102" fillId="0" borderId="21" xfId="3" applyFont="1" applyFill="1" applyBorder="1" applyAlignment="1">
      <alignment horizontal="left" vertical="top"/>
    </xf>
    <xf numFmtId="43" fontId="102" fillId="0" borderId="0" xfId="3" applyFont="1" applyFill="1" applyBorder="1" applyAlignment="1">
      <alignment horizontal="left" vertical="top"/>
    </xf>
    <xf numFmtId="43" fontId="102" fillId="0" borderId="22" xfId="3" applyFont="1" applyFill="1" applyBorder="1" applyAlignment="1">
      <alignment horizontal="left" vertical="top"/>
    </xf>
    <xf numFmtId="0" fontId="102" fillId="0" borderId="30" xfId="0" applyFont="1" applyFill="1" applyBorder="1" applyAlignment="1">
      <alignment horizontal="left" vertical="top"/>
    </xf>
    <xf numFmtId="0" fontId="102" fillId="0" borderId="31" xfId="0" applyFont="1" applyFill="1" applyBorder="1" applyAlignment="1">
      <alignment horizontal="left" vertical="top"/>
    </xf>
    <xf numFmtId="43" fontId="102" fillId="0" borderId="23" xfId="3" applyFont="1" applyFill="1" applyBorder="1" applyAlignment="1">
      <alignment horizontal="left" vertical="top"/>
    </xf>
    <xf numFmtId="43" fontId="102" fillId="0" borderId="24" xfId="3" applyFont="1" applyFill="1" applyBorder="1" applyAlignment="1">
      <alignment horizontal="left" vertical="top"/>
    </xf>
    <xf numFmtId="43" fontId="102" fillId="0" borderId="25" xfId="3" applyFont="1" applyFill="1" applyBorder="1" applyAlignment="1">
      <alignment horizontal="left" vertical="top"/>
    </xf>
    <xf numFmtId="0" fontId="102" fillId="0" borderId="2" xfId="0" applyFont="1" applyFill="1" applyBorder="1" applyAlignment="1">
      <alignment horizontal="left" vertical="top"/>
    </xf>
    <xf numFmtId="0" fontId="102" fillId="0" borderId="32" xfId="0" applyFont="1" applyFill="1" applyBorder="1" applyAlignment="1">
      <alignment horizontal="left" vertical="top"/>
    </xf>
    <xf numFmtId="198" fontId="102" fillId="0" borderId="28" xfId="0" applyNumberFormat="1" applyFont="1" applyFill="1" applyBorder="1" applyAlignment="1">
      <alignment vertical="top"/>
    </xf>
    <xf numFmtId="198" fontId="102" fillId="0" borderId="26" xfId="0" applyNumberFormat="1" applyFont="1" applyFill="1" applyBorder="1" applyAlignment="1">
      <alignment vertical="top"/>
    </xf>
    <xf numFmtId="198" fontId="102" fillId="0" borderId="20" xfId="0" applyNumberFormat="1" applyFont="1" applyFill="1" applyBorder="1" applyAlignment="1">
      <alignment vertical="top"/>
    </xf>
    <xf numFmtId="0" fontId="102" fillId="0" borderId="26" xfId="0" applyFont="1" applyFill="1" applyBorder="1" applyAlignment="1">
      <alignment horizontal="left" vertical="top"/>
    </xf>
    <xf numFmtId="0" fontId="102" fillId="0" borderId="20" xfId="0" applyFont="1" applyFill="1" applyBorder="1" applyAlignment="1">
      <alignment horizontal="left" vertical="top"/>
    </xf>
    <xf numFmtId="0" fontId="89" fillId="0" borderId="0" xfId="0" applyFont="1" applyFill="1" applyBorder="1" applyAlignment="1">
      <alignment vertical="top"/>
    </xf>
    <xf numFmtId="0" fontId="7" fillId="0" borderId="24" xfId="0" applyFont="1" applyFill="1" applyBorder="1" applyAlignment="1"/>
    <xf numFmtId="0" fontId="7" fillId="0" borderId="28" xfId="0" applyFont="1" applyFill="1" applyBorder="1" applyAlignment="1"/>
    <xf numFmtId="0" fontId="7" fillId="0" borderId="26" xfId="0" applyFont="1" applyFill="1" applyBorder="1" applyAlignment="1"/>
    <xf numFmtId="0" fontId="57" fillId="0" borderId="23" xfId="0" applyFont="1" applyFill="1" applyBorder="1" applyAlignment="1">
      <alignment vertical="distributed"/>
    </xf>
    <xf numFmtId="0" fontId="57" fillId="0" borderId="24" xfId="0" applyFont="1" applyFill="1" applyBorder="1" applyAlignment="1">
      <alignment vertical="distributed"/>
    </xf>
    <xf numFmtId="0" fontId="89" fillId="0" borderId="0" xfId="0" applyFont="1" applyFill="1" applyBorder="1" applyAlignment="1"/>
    <xf numFmtId="0" fontId="7" fillId="0" borderId="25" xfId="0" applyFont="1" applyFill="1" applyBorder="1" applyAlignment="1"/>
    <xf numFmtId="0" fontId="89" fillId="0" borderId="22" xfId="0" applyFont="1" applyFill="1" applyBorder="1" applyAlignment="1"/>
    <xf numFmtId="0" fontId="7" fillId="0" borderId="20" xfId="0" applyFont="1" applyFill="1" applyBorder="1" applyAlignment="1"/>
    <xf numFmtId="0" fontId="97" fillId="8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0" fontId="67" fillId="0" borderId="0" xfId="0" applyFont="1" applyFill="1" applyBorder="1" applyAlignment="1">
      <alignment horizontal="center" vertical="center"/>
    </xf>
    <xf numFmtId="49" fontId="67" fillId="0" borderId="0" xfId="0" applyNumberFormat="1" applyFont="1" applyFill="1" applyBorder="1" applyAlignment="1">
      <alignment horizontal="center" vertical="center"/>
    </xf>
    <xf numFmtId="193" fontId="67" fillId="6" borderId="0" xfId="0" applyNumberFormat="1" applyFont="1" applyFill="1" applyBorder="1" applyAlignment="1">
      <alignment horizontal="center" vertical="center"/>
    </xf>
    <xf numFmtId="0" fontId="107" fillId="0" borderId="0" xfId="6" applyFont="1" applyAlignment="1">
      <alignment horizontal="centerContinuous"/>
    </xf>
    <xf numFmtId="49" fontId="110" fillId="0" borderId="0" xfId="6" quotePrefix="1" applyNumberFormat="1" applyFont="1" applyAlignment="1">
      <alignment horizontal="center"/>
    </xf>
    <xf numFmtId="0" fontId="107" fillId="0" borderId="0" xfId="6" applyFont="1"/>
    <xf numFmtId="0" fontId="111" fillId="0" borderId="23" xfId="6" applyFont="1" applyBorder="1" applyAlignment="1">
      <alignment horizontal="centerContinuous"/>
    </xf>
    <xf numFmtId="0" fontId="106" fillId="0" borderId="24" xfId="6" applyBorder="1" applyAlignment="1">
      <alignment horizontal="centerContinuous"/>
    </xf>
    <xf numFmtId="0" fontId="106" fillId="0" borderId="24" xfId="6" applyBorder="1" applyAlignment="1">
      <alignment horizontal="right"/>
    </xf>
    <xf numFmtId="0" fontId="106" fillId="0" borderId="24" xfId="6" applyBorder="1"/>
    <xf numFmtId="0" fontId="106" fillId="0" borderId="25" xfId="6" applyBorder="1"/>
    <xf numFmtId="0" fontId="106" fillId="0" borderId="0" xfId="6"/>
    <xf numFmtId="0" fontId="112" fillId="0" borderId="28" xfId="6" applyFont="1" applyBorder="1" applyAlignment="1">
      <alignment horizontal="centerContinuous"/>
    </xf>
    <xf numFmtId="0" fontId="106" fillId="0" borderId="26" xfId="6" applyBorder="1" applyAlignment="1">
      <alignment horizontal="centerContinuous"/>
    </xf>
    <xf numFmtId="0" fontId="106" fillId="0" borderId="26" xfId="6" applyBorder="1" applyAlignment="1">
      <alignment horizontal="right"/>
    </xf>
    <xf numFmtId="0" fontId="113" fillId="0" borderId="26" xfId="6" applyFont="1" applyBorder="1" applyAlignment="1">
      <alignment vertical="center"/>
    </xf>
    <xf numFmtId="0" fontId="114" fillId="0" borderId="20" xfId="6" applyFont="1" applyBorder="1" applyAlignment="1">
      <alignment vertical="center"/>
    </xf>
    <xf numFmtId="0" fontId="115" fillId="0" borderId="23" xfId="6" applyFont="1" applyBorder="1"/>
    <xf numFmtId="0" fontId="116" fillId="0" borderId="25" xfId="6" quotePrefix="1" applyFont="1" applyBorder="1" applyAlignment="1">
      <alignment horizontal="centerContinuous"/>
    </xf>
    <xf numFmtId="0" fontId="117" fillId="0" borderId="24" xfId="6" applyFont="1" applyBorder="1" applyAlignment="1">
      <alignment horizontal="centerContinuous"/>
    </xf>
    <xf numFmtId="0" fontId="106" fillId="0" borderId="0" xfId="6" quotePrefix="1"/>
    <xf numFmtId="0" fontId="118" fillId="0" borderId="21" xfId="6" applyFont="1" applyBorder="1" applyAlignment="1">
      <alignment vertical="center"/>
    </xf>
    <xf numFmtId="0" fontId="106" fillId="0" borderId="0" xfId="6" applyAlignment="1">
      <alignment horizontal="right"/>
    </xf>
    <xf numFmtId="0" fontId="106" fillId="0" borderId="21" xfId="6" applyBorder="1"/>
    <xf numFmtId="0" fontId="120" fillId="0" borderId="0" xfId="6" applyFont="1"/>
    <xf numFmtId="0" fontId="106" fillId="0" borderId="22" xfId="6" applyBorder="1"/>
    <xf numFmtId="0" fontId="106" fillId="0" borderId="28" xfId="6" applyBorder="1"/>
    <xf numFmtId="0" fontId="106" fillId="0" borderId="26" xfId="6" applyBorder="1"/>
    <xf numFmtId="0" fontId="120" fillId="0" borderId="26" xfId="6" applyFont="1" applyBorder="1"/>
    <xf numFmtId="0" fontId="106" fillId="0" borderId="20" xfId="6" applyBorder="1"/>
    <xf numFmtId="0" fontId="117" fillId="0" borderId="24" xfId="6" applyFont="1" applyBorder="1" applyAlignment="1">
      <alignment vertical="center"/>
    </xf>
    <xf numFmtId="0" fontId="117" fillId="0" borderId="0" xfId="6" applyFont="1" applyAlignment="1">
      <alignment vertical="center"/>
    </xf>
    <xf numFmtId="0" fontId="112" fillId="0" borderId="21" xfId="6" applyFont="1" applyBorder="1"/>
    <xf numFmtId="0" fontId="112" fillId="0" borderId="0" xfId="6" applyFont="1"/>
    <xf numFmtId="0" fontId="121" fillId="0" borderId="78" xfId="6" applyFont="1" applyBorder="1" applyAlignment="1">
      <alignment horizontal="center" vertical="top"/>
    </xf>
    <xf numFmtId="0" fontId="118" fillId="0" borderId="78" xfId="6" applyFont="1" applyBorder="1" applyAlignment="1">
      <alignment horizontal="center"/>
    </xf>
    <xf numFmtId="0" fontId="122" fillId="0" borderId="78" xfId="6" applyFont="1" applyBorder="1" applyAlignment="1">
      <alignment horizontal="center" vertical="top"/>
    </xf>
    <xf numFmtId="0" fontId="123" fillId="0" borderId="0" xfId="6" applyFont="1" applyAlignment="1">
      <alignment horizontal="center" vertical="center" wrapText="1"/>
    </xf>
    <xf numFmtId="0" fontId="106" fillId="0" borderId="0" xfId="6" applyAlignment="1">
      <alignment vertical="center"/>
    </xf>
    <xf numFmtId="0" fontId="106" fillId="0" borderId="22" xfId="6" applyBorder="1" applyAlignment="1">
      <alignment vertical="center"/>
    </xf>
    <xf numFmtId="0" fontId="123" fillId="0" borderId="26" xfId="6" applyFont="1" applyBorder="1" applyAlignment="1">
      <alignment horizontal="center" vertical="center" wrapText="1"/>
    </xf>
    <xf numFmtId="0" fontId="125" fillId="0" borderId="23" xfId="6" applyFont="1" applyBorder="1" applyAlignment="1">
      <alignment horizontal="centerContinuous"/>
    </xf>
    <xf numFmtId="0" fontId="125" fillId="0" borderId="25" xfId="6" applyFont="1" applyBorder="1" applyAlignment="1">
      <alignment horizontal="centerContinuous"/>
    </xf>
    <xf numFmtId="0" fontId="125" fillId="0" borderId="28" xfId="6" applyFont="1" applyBorder="1" applyAlignment="1">
      <alignment horizontal="centerContinuous"/>
    </xf>
    <xf numFmtId="0" fontId="125" fillId="0" borderId="20" xfId="6" applyFont="1" applyBorder="1" applyAlignment="1">
      <alignment horizontal="centerContinuous"/>
    </xf>
    <xf numFmtId="0" fontId="106" fillId="0" borderId="23" xfId="6" applyBorder="1" applyAlignment="1">
      <alignment horizontal="center" vertical="center"/>
    </xf>
    <xf numFmtId="0" fontId="106" fillId="0" borderId="25" xfId="6" applyBorder="1" applyAlignment="1">
      <alignment vertical="center"/>
    </xf>
    <xf numFmtId="0" fontId="106" fillId="0" borderId="21" xfId="6" applyBorder="1" applyAlignment="1">
      <alignment horizontal="center" vertical="center"/>
    </xf>
    <xf numFmtId="0" fontId="106" fillId="0" borderId="79" xfId="6" applyBorder="1" applyAlignment="1">
      <alignment vertical="center"/>
    </xf>
    <xf numFmtId="0" fontId="106" fillId="0" borderId="28" xfId="6" applyBorder="1" applyAlignment="1">
      <alignment vertical="center"/>
    </xf>
    <xf numFmtId="0" fontId="106" fillId="0" borderId="26" xfId="6" applyBorder="1" applyAlignment="1">
      <alignment vertical="center"/>
    </xf>
    <xf numFmtId="0" fontId="106" fillId="0" borderId="20" xfId="6" applyBorder="1" applyAlignment="1">
      <alignment vertical="center"/>
    </xf>
    <xf numFmtId="0" fontId="106" fillId="0" borderId="23" xfId="6" applyBorder="1" applyAlignment="1">
      <alignment vertical="center"/>
    </xf>
    <xf numFmtId="0" fontId="106" fillId="0" borderId="21" xfId="6" applyBorder="1" applyAlignment="1">
      <alignment horizontal="centerContinuous" vertical="center"/>
    </xf>
    <xf numFmtId="0" fontId="106" fillId="0" borderId="0" xfId="6" applyAlignment="1">
      <alignment horizontal="centerContinuous" vertical="center"/>
    </xf>
    <xf numFmtId="0" fontId="106" fillId="0" borderId="24" xfId="6" applyBorder="1" applyAlignment="1">
      <alignment vertical="center"/>
    </xf>
    <xf numFmtId="0" fontId="106" fillId="0" borderId="25" xfId="6" applyBorder="1" applyAlignment="1">
      <alignment horizontal="right" vertical="center"/>
    </xf>
    <xf numFmtId="0" fontId="106" fillId="0" borderId="21" xfId="6" applyBorder="1" applyAlignment="1">
      <alignment vertical="center"/>
    </xf>
    <xf numFmtId="43" fontId="106" fillId="0" borderId="7" xfId="7" applyFont="1" applyBorder="1" applyAlignment="1">
      <alignment vertical="center"/>
    </xf>
    <xf numFmtId="0" fontId="106" fillId="0" borderId="7" xfId="6" applyBorder="1" applyAlignment="1">
      <alignment vertical="center"/>
    </xf>
    <xf numFmtId="0" fontId="106" fillId="0" borderId="26" xfId="6" quotePrefix="1" applyBorder="1" applyAlignment="1">
      <alignment vertical="center"/>
    </xf>
    <xf numFmtId="0" fontId="106" fillId="0" borderId="23" xfId="6" applyBorder="1"/>
    <xf numFmtId="0" fontId="106" fillId="0" borderId="21" xfId="6" applyBorder="1" applyAlignment="1">
      <alignment horizontal="right" vertical="center"/>
    </xf>
    <xf numFmtId="0" fontId="106" fillId="0" borderId="72" xfId="6" applyBorder="1" applyAlignment="1">
      <alignment vertical="center"/>
    </xf>
    <xf numFmtId="0" fontId="120" fillId="0" borderId="0" xfId="6" applyFont="1" applyAlignment="1">
      <alignment horizontal="left" indent="1"/>
    </xf>
    <xf numFmtId="49" fontId="118" fillId="0" borderId="0" xfId="6" quotePrefix="1" applyNumberFormat="1" applyFont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Protection="1">
      <protection locked="0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200" fontId="127" fillId="0" borderId="0" xfId="6" applyNumberFormat="1" applyFont="1" applyAlignment="1" applyProtection="1">
      <alignment horizontal="center"/>
      <protection locked="0"/>
    </xf>
    <xf numFmtId="0" fontId="7" fillId="10" borderId="0" xfId="0" applyFont="1" applyFill="1" applyBorder="1" applyAlignment="1" applyProtection="1">
      <alignment horizontal="center"/>
      <protection hidden="1"/>
    </xf>
    <xf numFmtId="0" fontId="7" fillId="10" borderId="0" xfId="0" applyFont="1" applyFill="1" applyBorder="1"/>
    <xf numFmtId="189" fontId="7" fillId="10" borderId="0" xfId="0" applyNumberFormat="1" applyFont="1" applyFill="1" applyBorder="1" applyAlignment="1">
      <alignment horizontal="center" vertical="center"/>
    </xf>
    <xf numFmtId="191" fontId="7" fillId="10" borderId="0" xfId="0" applyNumberFormat="1" applyFont="1" applyFill="1" applyBorder="1" applyAlignment="1">
      <alignment horizontal="center"/>
    </xf>
    <xf numFmtId="190" fontId="7" fillId="10" borderId="0" xfId="0" applyNumberFormat="1" applyFont="1" applyFill="1" applyBorder="1" applyAlignment="1">
      <alignment horizontal="center" vertical="center"/>
    </xf>
    <xf numFmtId="9" fontId="7" fillId="10" borderId="0" xfId="0" applyNumberFormat="1" applyFont="1" applyFill="1" applyBorder="1" applyAlignment="1">
      <alignment horizontal="center" vertical="center"/>
    </xf>
    <xf numFmtId="43" fontId="7" fillId="10" borderId="0" xfId="3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/>
    </xf>
    <xf numFmtId="192" fontId="7" fillId="11" borderId="0" xfId="0" applyNumberFormat="1" applyFont="1" applyFill="1" applyBorder="1" applyAlignment="1" applyProtection="1">
      <alignment horizontal="center" vertical="center"/>
      <protection locked="0"/>
    </xf>
    <xf numFmtId="0" fontId="7" fillId="12" borderId="0" xfId="0" applyFont="1" applyFill="1" applyBorder="1" applyAlignment="1" applyProtection="1">
      <alignment horizontal="center" vertical="center"/>
      <protection hidden="1"/>
    </xf>
    <xf numFmtId="0" fontId="7" fillId="13" borderId="0" xfId="0" applyFont="1" applyFill="1" applyBorder="1" applyAlignment="1" applyProtection="1">
      <alignment horizontal="center"/>
      <protection locked="0"/>
    </xf>
    <xf numFmtId="0" fontId="8" fillId="11" borderId="0" xfId="0" applyFont="1" applyFill="1" applyBorder="1" applyAlignment="1">
      <alignment horizontal="center" vertical="center" textRotation="90"/>
    </xf>
    <xf numFmtId="0" fontId="8" fillId="12" borderId="0" xfId="0" applyFont="1" applyFill="1" applyBorder="1" applyAlignment="1">
      <alignment horizontal="center" vertical="center" textRotation="90" wrapText="1"/>
    </xf>
    <xf numFmtId="0" fontId="8" fillId="13" borderId="0" xfId="0" applyFont="1" applyFill="1" applyBorder="1" applyAlignment="1">
      <alignment horizontal="center" vertical="center" textRotation="90" wrapText="1"/>
    </xf>
    <xf numFmtId="204" fontId="102" fillId="0" borderId="21" xfId="4" applyNumberFormat="1" applyFont="1" applyFill="1" applyBorder="1" applyAlignment="1">
      <alignment vertical="top"/>
    </xf>
    <xf numFmtId="204" fontId="102" fillId="0" borderId="0" xfId="4" applyNumberFormat="1" applyFont="1" applyFill="1" applyBorder="1" applyAlignment="1">
      <alignment vertical="top"/>
    </xf>
    <xf numFmtId="204" fontId="102" fillId="0" borderId="22" xfId="4" applyNumberFormat="1" applyFont="1" applyFill="1" applyBorder="1" applyAlignment="1">
      <alignment vertical="top"/>
    </xf>
    <xf numFmtId="204" fontId="102" fillId="0" borderId="26" xfId="0" applyNumberFormat="1" applyFont="1" applyFill="1" applyBorder="1" applyAlignment="1">
      <alignment vertical="top"/>
    </xf>
    <xf numFmtId="204" fontId="102" fillId="0" borderId="20" xfId="0" applyNumberFormat="1" applyFont="1" applyFill="1" applyBorder="1" applyAlignment="1">
      <alignment vertical="top"/>
    </xf>
    <xf numFmtId="204" fontId="102" fillId="0" borderId="23" xfId="4" applyNumberFormat="1" applyFont="1" applyFill="1" applyBorder="1" applyAlignment="1">
      <alignment vertical="top"/>
    </xf>
    <xf numFmtId="204" fontId="102" fillId="0" borderId="24" xfId="4" applyNumberFormat="1" applyFont="1" applyFill="1" applyBorder="1" applyAlignment="1">
      <alignment vertical="top"/>
    </xf>
    <xf numFmtId="204" fontId="102" fillId="0" borderId="25" xfId="4" applyNumberFormat="1" applyFont="1" applyFill="1" applyBorder="1" applyAlignment="1">
      <alignment vertical="top"/>
    </xf>
    <xf numFmtId="204" fontId="102" fillId="0" borderId="30" xfId="0" applyNumberFormat="1" applyFont="1" applyFill="1" applyBorder="1" applyAlignment="1">
      <alignment vertical="top"/>
    </xf>
    <xf numFmtId="204" fontId="102" fillId="0" borderId="31" xfId="0" applyNumberFormat="1" applyFont="1" applyFill="1" applyBorder="1" applyAlignment="1">
      <alignment vertical="top"/>
    </xf>
    <xf numFmtId="0" fontId="3" fillId="14" borderId="0" xfId="0" applyFont="1" applyFill="1" applyBorder="1" applyAlignment="1">
      <alignment horizontal="center" vertical="center" wrapText="1"/>
    </xf>
    <xf numFmtId="190" fontId="7" fillId="14" borderId="0" xfId="0" applyNumberFormat="1" applyFont="1" applyFill="1" applyBorder="1" applyAlignment="1" applyProtection="1">
      <alignment horizontal="center" vertical="center"/>
      <protection locked="0"/>
    </xf>
    <xf numFmtId="49" fontId="127" fillId="14" borderId="0" xfId="0" quotePrefix="1" applyNumberFormat="1" applyFont="1" applyFill="1" applyBorder="1" applyAlignment="1">
      <alignment horizontal="center"/>
    </xf>
    <xf numFmtId="0" fontId="135" fillId="15" borderId="0" xfId="0" applyFont="1" applyFill="1" applyBorder="1" applyAlignment="1">
      <alignment horizontal="center" vertical="center" wrapText="1"/>
    </xf>
    <xf numFmtId="0" fontId="127" fillId="15" borderId="0" xfId="0" applyFont="1" applyFill="1" applyBorder="1"/>
    <xf numFmtId="205" fontId="7" fillId="14" borderId="0" xfId="3" applyNumberFormat="1" applyFont="1" applyFill="1" applyBorder="1" applyAlignment="1" applyProtection="1">
      <alignment horizontal="right" vertical="center"/>
      <protection locked="0"/>
    </xf>
    <xf numFmtId="205" fontId="7" fillId="14" borderId="0" xfId="3" applyNumberFormat="1" applyFont="1" applyFill="1" applyBorder="1" applyAlignment="1" applyProtection="1">
      <alignment horizontal="right" vertical="center"/>
      <protection hidden="1"/>
    </xf>
    <xf numFmtId="0" fontId="67" fillId="10" borderId="0" xfId="0" applyFont="1" applyFill="1" applyBorder="1" applyAlignment="1">
      <alignment horizontal="center" vertical="center"/>
    </xf>
    <xf numFmtId="49" fontId="8" fillId="10" borderId="0" xfId="0" applyNumberFormat="1" applyFont="1" applyFill="1" applyBorder="1" applyAlignment="1">
      <alignment horizontal="center" vertical="center"/>
    </xf>
    <xf numFmtId="207" fontId="7" fillId="14" borderId="0" xfId="3" applyNumberFormat="1" applyFont="1" applyFill="1" applyBorder="1" applyAlignment="1" applyProtection="1">
      <alignment horizontal="center" vertical="center"/>
      <protection locked="0"/>
    </xf>
    <xf numFmtId="0" fontId="136" fillId="0" borderId="0" xfId="0" applyFont="1"/>
    <xf numFmtId="0" fontId="5" fillId="0" borderId="0" xfId="0" applyFont="1" applyAlignment="1">
      <alignment horizontal="center"/>
    </xf>
    <xf numFmtId="0" fontId="6" fillId="7" borderId="38" xfId="0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/>
    </xf>
    <xf numFmtId="193" fontId="67" fillId="10" borderId="0" xfId="0" applyNumberFormat="1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left" vertical="top"/>
    </xf>
    <xf numFmtId="0" fontId="119" fillId="0" borderId="74" xfId="6" applyFont="1" applyBorder="1" applyAlignment="1">
      <alignment horizontal="left" vertical="top"/>
    </xf>
    <xf numFmtId="0" fontId="119" fillId="0" borderId="75" xfId="6" applyFont="1" applyBorder="1" applyAlignment="1">
      <alignment horizontal="left" vertical="top"/>
    </xf>
    <xf numFmtId="49" fontId="116" fillId="0" borderId="0" xfId="6" quotePrefix="1" applyNumberFormat="1" applyFont="1" applyAlignment="1">
      <alignment horizontal="center"/>
    </xf>
    <xf numFmtId="0" fontId="116" fillId="0" borderId="0" xfId="6" quotePrefix="1" applyFont="1" applyAlignment="1">
      <alignment horizontal="center"/>
    </xf>
    <xf numFmtId="0" fontId="116" fillId="0" borderId="22" xfId="6" quotePrefix="1" applyFont="1" applyBorder="1" applyAlignment="1">
      <alignment horizontal="center"/>
    </xf>
    <xf numFmtId="0" fontId="119" fillId="0" borderId="74" xfId="6" applyFont="1" applyBorder="1" applyAlignment="1">
      <alignment vertical="top"/>
    </xf>
    <xf numFmtId="200" fontId="116" fillId="0" borderId="0" xfId="6" applyNumberFormat="1" applyFont="1" applyAlignment="1">
      <alignment horizontal="center"/>
    </xf>
    <xf numFmtId="200" fontId="116" fillId="0" borderId="0" xfId="6" quotePrefix="1" applyNumberFormat="1" applyFont="1" applyAlignment="1">
      <alignment horizontal="center"/>
    </xf>
    <xf numFmtId="200" fontId="116" fillId="0" borderId="22" xfId="6" quotePrefix="1" applyNumberFormat="1" applyFont="1" applyBorder="1" applyAlignment="1">
      <alignment horizontal="center"/>
    </xf>
    <xf numFmtId="0" fontId="106" fillId="0" borderId="76" xfId="6" applyBorder="1" applyAlignment="1">
      <alignment horizontal="center"/>
    </xf>
    <xf numFmtId="0" fontId="106" fillId="0" borderId="77" xfId="6" applyBorder="1" applyAlignment="1">
      <alignment horizontal="center"/>
    </xf>
    <xf numFmtId="0" fontId="123" fillId="0" borderId="21" xfId="6" applyFont="1" applyBorder="1" applyAlignment="1">
      <alignment horizontal="center" vertical="center" wrapText="1"/>
    </xf>
    <xf numFmtId="0" fontId="123" fillId="0" borderId="0" xfId="6" applyFont="1" applyAlignment="1">
      <alignment horizontal="center" vertical="center" wrapText="1"/>
    </xf>
    <xf numFmtId="0" fontId="123" fillId="0" borderId="28" xfId="6" applyFont="1" applyBorder="1" applyAlignment="1">
      <alignment horizontal="center" vertical="center" wrapText="1"/>
    </xf>
    <xf numFmtId="0" fontId="123" fillId="0" borderId="26" xfId="6" applyFont="1" applyBorder="1" applyAlignment="1">
      <alignment horizontal="center" vertical="center" wrapText="1"/>
    </xf>
    <xf numFmtId="0" fontId="124" fillId="0" borderId="23" xfId="6" applyFont="1" applyBorder="1" applyAlignment="1">
      <alignment horizontal="center" vertical="center"/>
    </xf>
    <xf numFmtId="0" fontId="124" fillId="0" borderId="24" xfId="6" applyFont="1" applyBorder="1" applyAlignment="1">
      <alignment horizontal="center" vertical="center"/>
    </xf>
    <xf numFmtId="0" fontId="124" fillId="0" borderId="25" xfId="6" applyFont="1" applyBorder="1" applyAlignment="1">
      <alignment horizontal="center" vertical="center"/>
    </xf>
    <xf numFmtId="0" fontId="124" fillId="0" borderId="28" xfId="6" applyFont="1" applyBorder="1" applyAlignment="1">
      <alignment horizontal="center" vertical="center"/>
    </xf>
    <xf numFmtId="0" fontId="124" fillId="0" borderId="26" xfId="6" applyFont="1" applyBorder="1" applyAlignment="1">
      <alignment horizontal="center" vertical="center"/>
    </xf>
    <xf numFmtId="0" fontId="124" fillId="0" borderId="20" xfId="6" applyFont="1" applyBorder="1" applyAlignment="1">
      <alignment horizontal="center" vertical="center"/>
    </xf>
    <xf numFmtId="0" fontId="125" fillId="0" borderId="23" xfId="6" applyFont="1" applyBorder="1" applyAlignment="1">
      <alignment horizontal="center" vertical="center"/>
    </xf>
    <xf numFmtId="0" fontId="125" fillId="0" borderId="25" xfId="6" applyFont="1" applyBorder="1" applyAlignment="1">
      <alignment horizontal="center" vertical="center"/>
    </xf>
    <xf numFmtId="0" fontId="125" fillId="0" borderId="28" xfId="6" applyFont="1" applyBorder="1" applyAlignment="1">
      <alignment horizontal="center" vertical="center"/>
    </xf>
    <xf numFmtId="0" fontId="125" fillId="0" borderId="20" xfId="6" applyFont="1" applyBorder="1" applyAlignment="1">
      <alignment horizontal="center" vertical="center"/>
    </xf>
    <xf numFmtId="201" fontId="106" fillId="0" borderId="23" xfId="6" quotePrefix="1" applyNumberFormat="1" applyBorder="1" applyAlignment="1">
      <alignment horizontal="center" vertical="center" shrinkToFit="1"/>
    </xf>
    <xf numFmtId="201" fontId="106" fillId="0" borderId="25" xfId="6" applyNumberFormat="1" applyBorder="1" applyAlignment="1">
      <alignment horizontal="center" vertical="center" shrinkToFit="1"/>
    </xf>
    <xf numFmtId="202" fontId="106" fillId="0" borderId="23" xfId="6" applyNumberFormat="1" applyBorder="1" applyAlignment="1">
      <alignment vertical="center"/>
    </xf>
    <xf numFmtId="202" fontId="106" fillId="0" borderId="25" xfId="6" applyNumberFormat="1" applyBorder="1" applyAlignment="1">
      <alignment vertical="center"/>
    </xf>
    <xf numFmtId="202" fontId="117" fillId="0" borderId="23" xfId="6" quotePrefix="1" applyNumberFormat="1" applyFont="1" applyBorder="1" applyAlignment="1">
      <alignment horizontal="right" vertical="center"/>
    </xf>
    <xf numFmtId="202" fontId="117" fillId="0" borderId="25" xfId="6" applyNumberFormat="1" applyFont="1" applyBorder="1" applyAlignment="1">
      <alignment horizontal="right" vertical="center"/>
    </xf>
    <xf numFmtId="201" fontId="106" fillId="0" borderId="21" xfId="6" applyNumberFormat="1" applyBorder="1" applyAlignment="1">
      <alignment horizontal="center" vertical="center" shrinkToFit="1"/>
    </xf>
    <xf numFmtId="201" fontId="106" fillId="0" borderId="22" xfId="6" applyNumberFormat="1" applyBorder="1" applyAlignment="1">
      <alignment horizontal="center" vertical="center" shrinkToFit="1"/>
    </xf>
    <xf numFmtId="202" fontId="106" fillId="0" borderId="21" xfId="6" applyNumberFormat="1" applyBorder="1" applyAlignment="1">
      <alignment vertical="center"/>
    </xf>
    <xf numFmtId="202" fontId="106" fillId="0" borderId="22" xfId="6" applyNumberFormat="1" applyBorder="1" applyAlignment="1">
      <alignment vertical="center"/>
    </xf>
    <xf numFmtId="202" fontId="132" fillId="0" borderId="28" xfId="6" applyNumberFormat="1" applyFont="1" applyBorder="1" applyAlignment="1"/>
    <xf numFmtId="202" fontId="132" fillId="0" borderId="20" xfId="6" applyNumberFormat="1" applyFont="1" applyBorder="1" applyAlignment="1"/>
    <xf numFmtId="202" fontId="133" fillId="0" borderId="28" xfId="6" applyNumberFormat="1" applyFont="1" applyBorder="1" applyAlignment="1"/>
    <xf numFmtId="202" fontId="133" fillId="0" borderId="20" xfId="6" applyNumberFormat="1" applyFont="1" applyBorder="1" applyAlignment="1"/>
    <xf numFmtId="203" fontId="133" fillId="0" borderId="80" xfId="6" applyNumberFormat="1" applyFont="1" applyBorder="1" applyAlignment="1">
      <alignment horizontal="center"/>
    </xf>
    <xf numFmtId="0" fontId="134" fillId="0" borderId="10" xfId="6" applyFont="1" applyBorder="1" applyAlignment="1">
      <alignment horizontal="left"/>
    </xf>
    <xf numFmtId="0" fontId="134" fillId="0" borderId="11" xfId="6" applyFont="1" applyBorder="1" applyAlignment="1">
      <alignment horizontal="left"/>
    </xf>
    <xf numFmtId="0" fontId="134" fillId="0" borderId="12" xfId="6" applyFont="1" applyBorder="1" applyAlignment="1">
      <alignment horizontal="left"/>
    </xf>
    <xf numFmtId="0" fontId="126" fillId="0" borderId="79" xfId="6" applyFont="1" applyBorder="1" applyAlignment="1">
      <alignment horizontal="left" vertical="top"/>
    </xf>
    <xf numFmtId="203" fontId="106" fillId="0" borderId="21" xfId="6" quotePrefix="1" applyNumberFormat="1" applyFont="1" applyBorder="1" applyAlignment="1">
      <alignment horizontal="center" vertical="top" shrinkToFit="1"/>
    </xf>
    <xf numFmtId="203" fontId="106" fillId="0" borderId="22" xfId="6" applyNumberFormat="1" applyFont="1" applyBorder="1" applyAlignment="1">
      <alignment horizontal="center" vertical="top" shrinkToFit="1"/>
    </xf>
    <xf numFmtId="202" fontId="106" fillId="0" borderId="28" xfId="6" applyNumberFormat="1" applyBorder="1" applyAlignment="1">
      <alignment horizontal="center" vertical="center" shrinkToFit="1"/>
    </xf>
    <xf numFmtId="202" fontId="106" fillId="0" borderId="20" xfId="6" applyNumberFormat="1" applyBorder="1" applyAlignment="1">
      <alignment horizontal="center" vertical="center" shrinkToFit="1"/>
    </xf>
    <xf numFmtId="202" fontId="106" fillId="0" borderId="28" xfId="6" applyNumberFormat="1" applyBorder="1" applyAlignment="1">
      <alignment vertical="center"/>
    </xf>
    <xf numFmtId="202" fontId="106" fillId="0" borderId="20" xfId="6" applyNumberFormat="1" applyBorder="1" applyAlignment="1">
      <alignment vertical="center"/>
    </xf>
    <xf numFmtId="0" fontId="102" fillId="0" borderId="21" xfId="0" quotePrefix="1" applyFont="1" applyFill="1" applyBorder="1" applyAlignment="1">
      <alignment horizontal="center" vertical="top"/>
    </xf>
    <xf numFmtId="0" fontId="102" fillId="0" borderId="0" xfId="0" quotePrefix="1" applyFont="1" applyFill="1" applyBorder="1" applyAlignment="1">
      <alignment horizontal="center" vertical="top"/>
    </xf>
    <xf numFmtId="0" fontId="102" fillId="0" borderId="22" xfId="0" quotePrefix="1" applyFont="1" applyFill="1" applyBorder="1" applyAlignment="1">
      <alignment horizontal="center" vertical="top"/>
    </xf>
    <xf numFmtId="0" fontId="102" fillId="0" borderId="71" xfId="0" quotePrefix="1" applyFont="1" applyFill="1" applyBorder="1" applyAlignment="1">
      <alignment horizontal="center" vertical="top"/>
    </xf>
    <xf numFmtId="0" fontId="102" fillId="0" borderId="72" xfId="0" quotePrefix="1" applyFont="1" applyFill="1" applyBorder="1" applyAlignment="1">
      <alignment horizontal="center" vertical="top"/>
    </xf>
    <xf numFmtId="0" fontId="102" fillId="0" borderId="73" xfId="0" quotePrefix="1" applyFont="1" applyFill="1" applyBorder="1" applyAlignment="1">
      <alignment horizontal="center" vertical="top"/>
    </xf>
    <xf numFmtId="198" fontId="102" fillId="0" borderId="21" xfId="0" applyNumberFormat="1" applyFont="1" applyFill="1" applyBorder="1" applyAlignment="1">
      <alignment horizontal="center" vertical="top"/>
    </xf>
    <xf numFmtId="198" fontId="102" fillId="0" borderId="0" xfId="0" applyNumberFormat="1" applyFont="1" applyFill="1" applyBorder="1" applyAlignment="1">
      <alignment horizontal="center" vertical="top"/>
    </xf>
    <xf numFmtId="198" fontId="102" fillId="0" borderId="22" xfId="0" applyNumberFormat="1" applyFont="1" applyFill="1" applyBorder="1" applyAlignment="1">
      <alignment horizontal="center" vertical="top"/>
    </xf>
    <xf numFmtId="198" fontId="102" fillId="0" borderId="71" xfId="0" applyNumberFormat="1" applyFont="1" applyFill="1" applyBorder="1" applyAlignment="1">
      <alignment horizontal="center" vertical="top"/>
    </xf>
    <xf numFmtId="198" fontId="102" fillId="0" borderId="72" xfId="0" applyNumberFormat="1" applyFont="1" applyFill="1" applyBorder="1" applyAlignment="1">
      <alignment horizontal="center" vertical="top"/>
    </xf>
    <xf numFmtId="198" fontId="102" fillId="0" borderId="73" xfId="0" applyNumberFormat="1" applyFont="1" applyFill="1" applyBorder="1" applyAlignment="1">
      <alignment horizontal="center" vertical="top"/>
    </xf>
    <xf numFmtId="43" fontId="102" fillId="0" borderId="21" xfId="3" applyFont="1" applyFill="1" applyBorder="1" applyAlignment="1">
      <alignment horizontal="left" vertical="top"/>
    </xf>
    <xf numFmtId="43" fontId="102" fillId="0" borderId="0" xfId="3" applyFont="1" applyFill="1" applyBorder="1" applyAlignment="1">
      <alignment horizontal="left" vertical="top"/>
    </xf>
    <xf numFmtId="43" fontId="102" fillId="0" borderId="22" xfId="3" applyFont="1" applyFill="1" applyBorder="1" applyAlignment="1">
      <alignment horizontal="left" vertical="top"/>
    </xf>
    <xf numFmtId="43" fontId="102" fillId="0" borderId="71" xfId="3" applyFont="1" applyFill="1" applyBorder="1" applyAlignment="1">
      <alignment horizontal="left" vertical="top"/>
    </xf>
    <xf numFmtId="43" fontId="102" fillId="0" borderId="72" xfId="3" applyFont="1" applyFill="1" applyBorder="1" applyAlignment="1">
      <alignment horizontal="left" vertical="top"/>
    </xf>
    <xf numFmtId="43" fontId="102" fillId="0" borderId="73" xfId="3" applyFont="1" applyFill="1" applyBorder="1" applyAlignment="1">
      <alignment horizontal="left" vertical="top"/>
    </xf>
    <xf numFmtId="43" fontId="102" fillId="0" borderId="21" xfId="3" quotePrefix="1" applyFont="1" applyFill="1" applyBorder="1" applyAlignment="1">
      <alignment horizontal="center" vertical="top"/>
    </xf>
    <xf numFmtId="43" fontId="102" fillId="0" borderId="0" xfId="3" quotePrefix="1" applyFont="1" applyFill="1" applyBorder="1" applyAlignment="1">
      <alignment horizontal="center" vertical="top"/>
    </xf>
    <xf numFmtId="43" fontId="102" fillId="0" borderId="22" xfId="3" quotePrefix="1" applyFont="1" applyFill="1" applyBorder="1" applyAlignment="1">
      <alignment horizontal="center" vertical="top"/>
    </xf>
    <xf numFmtId="43" fontId="102" fillId="0" borderId="71" xfId="3" quotePrefix="1" applyFont="1" applyFill="1" applyBorder="1" applyAlignment="1">
      <alignment horizontal="center" vertical="top"/>
    </xf>
    <xf numFmtId="43" fontId="102" fillId="0" borderId="72" xfId="3" quotePrefix="1" applyFont="1" applyFill="1" applyBorder="1" applyAlignment="1">
      <alignment horizontal="center" vertical="top"/>
    </xf>
    <xf numFmtId="43" fontId="102" fillId="0" borderId="73" xfId="3" quotePrefix="1" applyFont="1" applyFill="1" applyBorder="1" applyAlignment="1">
      <alignment horizontal="center" vertical="top"/>
    </xf>
    <xf numFmtId="0" fontId="73" fillId="0" borderId="40" xfId="0" quotePrefix="1" applyFont="1" applyFill="1" applyBorder="1" applyAlignment="1">
      <alignment horizontal="center" vertical="center"/>
    </xf>
    <xf numFmtId="0" fontId="73" fillId="0" borderId="40" xfId="0" applyFont="1" applyFill="1" applyBorder="1" applyAlignment="1">
      <alignment horizontal="center" vertical="center"/>
    </xf>
    <xf numFmtId="0" fontId="73" fillId="0" borderId="41" xfId="0" applyFont="1" applyFill="1" applyBorder="1" applyAlignment="1">
      <alignment horizontal="center" vertical="center"/>
    </xf>
    <xf numFmtId="43" fontId="102" fillId="0" borderId="21" xfId="3" applyFont="1" applyFill="1" applyBorder="1" applyAlignment="1">
      <alignment horizontal="center" vertical="top"/>
    </xf>
    <xf numFmtId="43" fontId="102" fillId="0" borderId="0" xfId="3" applyFont="1" applyFill="1" applyBorder="1" applyAlignment="1">
      <alignment horizontal="center" vertical="top"/>
    </xf>
    <xf numFmtId="43" fontId="102" fillId="0" borderId="22" xfId="3" applyFont="1" applyFill="1" applyBorder="1" applyAlignment="1">
      <alignment horizontal="center" vertical="top"/>
    </xf>
    <xf numFmtId="43" fontId="102" fillId="0" borderId="71" xfId="3" applyFont="1" applyFill="1" applyBorder="1" applyAlignment="1">
      <alignment horizontal="center" vertical="top"/>
    </xf>
    <xf numFmtId="43" fontId="102" fillId="0" borderId="72" xfId="3" applyFont="1" applyFill="1" applyBorder="1" applyAlignment="1">
      <alignment horizontal="center" vertical="top"/>
    </xf>
    <xf numFmtId="43" fontId="102" fillId="0" borderId="73" xfId="3" applyFont="1" applyFill="1" applyBorder="1" applyAlignment="1">
      <alignment horizontal="center" vertical="top"/>
    </xf>
    <xf numFmtId="0" fontId="102" fillId="0" borderId="21" xfId="0" applyFont="1" applyFill="1" applyBorder="1" applyAlignment="1">
      <alignment horizontal="center" vertical="top"/>
    </xf>
    <xf numFmtId="0" fontId="102" fillId="0" borderId="0" xfId="0" applyFont="1" applyFill="1" applyBorder="1" applyAlignment="1">
      <alignment horizontal="center" vertical="top"/>
    </xf>
    <xf numFmtId="0" fontId="102" fillId="0" borderId="22" xfId="0" applyFont="1" applyFill="1" applyBorder="1" applyAlignment="1">
      <alignment horizontal="center" vertical="top"/>
    </xf>
    <xf numFmtId="0" fontId="102" fillId="0" borderId="71" xfId="0" applyFont="1" applyFill="1" applyBorder="1" applyAlignment="1">
      <alignment horizontal="center" vertical="top"/>
    </xf>
    <xf numFmtId="0" fontId="102" fillId="0" borderId="72" xfId="0" applyFont="1" applyFill="1" applyBorder="1" applyAlignment="1">
      <alignment horizontal="center" vertical="top"/>
    </xf>
    <xf numFmtId="0" fontId="102" fillId="0" borderId="73" xfId="0" applyFont="1" applyFill="1" applyBorder="1" applyAlignment="1">
      <alignment horizontal="center" vertical="top"/>
    </xf>
    <xf numFmtId="204" fontId="102" fillId="0" borderId="21" xfId="4" applyNumberFormat="1" applyFont="1" applyFill="1" applyBorder="1" applyAlignment="1">
      <alignment horizontal="center" vertical="top"/>
    </xf>
    <xf numFmtId="204" fontId="102" fillId="0" borderId="0" xfId="4" applyNumberFormat="1" applyFont="1" applyFill="1" applyBorder="1" applyAlignment="1">
      <alignment horizontal="center" vertical="top"/>
    </xf>
    <xf numFmtId="204" fontId="102" fillId="0" borderId="22" xfId="4" applyNumberFormat="1" applyFont="1" applyFill="1" applyBorder="1" applyAlignment="1">
      <alignment horizontal="center" vertical="top"/>
    </xf>
    <xf numFmtId="204" fontId="102" fillId="0" borderId="71" xfId="4" applyNumberFormat="1" applyFont="1" applyFill="1" applyBorder="1" applyAlignment="1">
      <alignment horizontal="center" vertical="top"/>
    </xf>
    <xf numFmtId="204" fontId="102" fillId="0" borderId="72" xfId="4" applyNumberFormat="1" applyFont="1" applyFill="1" applyBorder="1" applyAlignment="1">
      <alignment horizontal="center" vertical="top"/>
    </xf>
    <xf numFmtId="204" fontId="102" fillId="0" borderId="73" xfId="4" applyNumberFormat="1" applyFont="1" applyFill="1" applyBorder="1" applyAlignment="1">
      <alignment horizontal="center" vertical="top"/>
    </xf>
    <xf numFmtId="206" fontId="102" fillId="0" borderId="21" xfId="3" applyNumberFormat="1" applyFont="1" applyFill="1" applyBorder="1" applyAlignment="1">
      <alignment horizontal="center" vertical="top"/>
    </xf>
    <xf numFmtId="206" fontId="102" fillId="0" borderId="0" xfId="3" applyNumberFormat="1" applyFont="1" applyFill="1" applyBorder="1" applyAlignment="1">
      <alignment horizontal="center" vertical="top"/>
    </xf>
    <xf numFmtId="206" fontId="102" fillId="0" borderId="22" xfId="3" applyNumberFormat="1" applyFont="1" applyFill="1" applyBorder="1" applyAlignment="1">
      <alignment horizontal="center" vertical="top"/>
    </xf>
    <xf numFmtId="206" fontId="102" fillId="0" borderId="71" xfId="3" applyNumberFormat="1" applyFont="1" applyFill="1" applyBorder="1" applyAlignment="1">
      <alignment horizontal="center" vertical="top"/>
    </xf>
    <xf numFmtId="206" fontId="102" fillId="0" borderId="72" xfId="3" applyNumberFormat="1" applyFont="1" applyFill="1" applyBorder="1" applyAlignment="1">
      <alignment horizontal="center" vertical="top"/>
    </xf>
    <xf numFmtId="206" fontId="102" fillId="0" borderId="73" xfId="3" applyNumberFormat="1" applyFont="1" applyFill="1" applyBorder="1" applyAlignment="1">
      <alignment horizontal="center" vertical="top"/>
    </xf>
    <xf numFmtId="43" fontId="102" fillId="0" borderId="21" xfId="3" quotePrefix="1" applyFont="1" applyFill="1" applyBorder="1" applyAlignment="1">
      <alignment horizontal="left" vertical="top"/>
    </xf>
    <xf numFmtId="43" fontId="102" fillId="0" borderId="0" xfId="3" quotePrefix="1" applyFont="1" applyFill="1" applyBorder="1" applyAlignment="1">
      <alignment horizontal="left" vertical="top"/>
    </xf>
    <xf numFmtId="43" fontId="102" fillId="0" borderId="22" xfId="3" quotePrefix="1" applyFont="1" applyFill="1" applyBorder="1" applyAlignment="1">
      <alignment horizontal="left" vertical="top"/>
    </xf>
    <xf numFmtId="43" fontId="102" fillId="0" borderId="71" xfId="3" quotePrefix="1" applyFont="1" applyFill="1" applyBorder="1" applyAlignment="1">
      <alignment horizontal="left" vertical="top"/>
    </xf>
    <xf numFmtId="43" fontId="102" fillId="0" borderId="72" xfId="3" quotePrefix="1" applyFont="1" applyFill="1" applyBorder="1" applyAlignment="1">
      <alignment horizontal="left" vertical="top"/>
    </xf>
    <xf numFmtId="43" fontId="102" fillId="0" borderId="73" xfId="3" quotePrefix="1" applyFont="1" applyFill="1" applyBorder="1" applyAlignment="1">
      <alignment horizontal="left" vertical="top"/>
    </xf>
    <xf numFmtId="198" fontId="102" fillId="0" borderId="21" xfId="0" quotePrefix="1" applyNumberFormat="1" applyFont="1" applyFill="1" applyBorder="1" applyAlignment="1">
      <alignment horizontal="center" vertical="top"/>
    </xf>
    <xf numFmtId="198" fontId="102" fillId="0" borderId="0" xfId="0" quotePrefix="1" applyNumberFormat="1" applyFont="1" applyFill="1" applyBorder="1" applyAlignment="1">
      <alignment horizontal="center" vertical="top"/>
    </xf>
    <xf numFmtId="198" fontId="102" fillId="0" borderId="22" xfId="0" quotePrefix="1" applyNumberFormat="1" applyFont="1" applyFill="1" applyBorder="1" applyAlignment="1">
      <alignment horizontal="center" vertical="top"/>
    </xf>
    <xf numFmtId="198" fontId="102" fillId="0" borderId="71" xfId="0" quotePrefix="1" applyNumberFormat="1" applyFont="1" applyFill="1" applyBorder="1" applyAlignment="1">
      <alignment horizontal="center" vertical="top"/>
    </xf>
    <xf numFmtId="198" fontId="102" fillId="0" borderId="72" xfId="0" quotePrefix="1" applyNumberFormat="1" applyFont="1" applyFill="1" applyBorder="1" applyAlignment="1">
      <alignment horizontal="center" vertical="top"/>
    </xf>
    <xf numFmtId="198" fontId="102" fillId="0" borderId="73" xfId="0" quotePrefix="1" applyNumberFormat="1" applyFont="1" applyFill="1" applyBorder="1" applyAlignment="1">
      <alignment horizontal="center" vertical="top"/>
    </xf>
    <xf numFmtId="0" fontId="73" fillId="0" borderId="42" xfId="0" quotePrefix="1" applyFont="1" applyFill="1" applyBorder="1" applyAlignment="1">
      <alignment horizontal="center" vertical="center"/>
    </xf>
    <xf numFmtId="0" fontId="73" fillId="0" borderId="42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28" xfId="0" applyFont="1" applyFill="1" applyBorder="1" applyAlignment="1">
      <alignment horizontal="right"/>
    </xf>
    <xf numFmtId="0" fontId="8" fillId="0" borderId="26" xfId="0" applyFont="1" applyFill="1" applyBorder="1" applyAlignment="1">
      <alignment horizontal="right"/>
    </xf>
    <xf numFmtId="0" fontId="8" fillId="0" borderId="36" xfId="0" applyFont="1" applyFill="1" applyBorder="1" applyAlignment="1">
      <alignment horizontal="right"/>
    </xf>
    <xf numFmtId="43" fontId="88" fillId="0" borderId="21" xfId="3" quotePrefix="1" applyFont="1" applyFill="1" applyBorder="1" applyAlignment="1">
      <alignment horizontal="center"/>
    </xf>
    <xf numFmtId="43" fontId="88" fillId="0" borderId="0" xfId="3" applyFont="1" applyFill="1" applyBorder="1" applyAlignment="1">
      <alignment horizontal="center"/>
    </xf>
    <xf numFmtId="43" fontId="88" fillId="0" borderId="22" xfId="3" applyFont="1" applyFill="1" applyBorder="1" applyAlignment="1">
      <alignment horizontal="center"/>
    </xf>
    <xf numFmtId="43" fontId="88" fillId="0" borderId="21" xfId="3" applyFont="1" applyFill="1" applyBorder="1" applyAlignment="1">
      <alignment horizontal="center"/>
    </xf>
    <xf numFmtId="43" fontId="88" fillId="0" borderId="28" xfId="3" applyFont="1" applyFill="1" applyBorder="1" applyAlignment="1">
      <alignment horizontal="center"/>
    </xf>
    <xf numFmtId="43" fontId="88" fillId="0" borderId="26" xfId="3" applyFont="1" applyFill="1" applyBorder="1" applyAlignment="1">
      <alignment horizontal="center"/>
    </xf>
    <xf numFmtId="43" fontId="88" fillId="0" borderId="20" xfId="3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top"/>
    </xf>
    <xf numFmtId="0" fontId="86" fillId="0" borderId="0" xfId="0" quotePrefix="1" applyFont="1" applyFill="1" applyBorder="1" applyAlignment="1">
      <alignment horizontal="left" vertical="top"/>
    </xf>
    <xf numFmtId="0" fontId="0" fillId="0" borderId="0" xfId="0" applyFill="1" applyBorder="1"/>
    <xf numFmtId="0" fontId="0" fillId="0" borderId="2" xfId="0" applyFill="1" applyBorder="1"/>
    <xf numFmtId="0" fontId="0" fillId="0" borderId="72" xfId="0" applyFill="1" applyBorder="1"/>
    <xf numFmtId="0" fontId="91" fillId="0" borderId="0" xfId="0" applyFont="1" applyFill="1" applyBorder="1" applyAlignment="1">
      <alignment horizontal="center" vertical="center"/>
    </xf>
    <xf numFmtId="197" fontId="86" fillId="0" borderId="0" xfId="0" applyNumberFormat="1" applyFont="1" applyFill="1" applyBorder="1" applyAlignment="1">
      <alignment horizontal="center" vertical="center"/>
    </xf>
    <xf numFmtId="197" fontId="86" fillId="0" borderId="7" xfId="0" applyNumberFormat="1" applyFont="1" applyFill="1" applyBorder="1" applyAlignment="1">
      <alignment horizontal="center" vertical="center"/>
    </xf>
    <xf numFmtId="0" fontId="86" fillId="0" borderId="0" xfId="0" applyFont="1" applyFill="1" applyBorder="1" applyAlignment="1">
      <alignment horizontal="center"/>
    </xf>
    <xf numFmtId="0" fontId="86" fillId="0" borderId="7" xfId="0" applyFont="1" applyFill="1" applyBorder="1" applyAlignment="1">
      <alignment horizontal="center"/>
    </xf>
    <xf numFmtId="0" fontId="92" fillId="0" borderId="0" xfId="0" applyFont="1" applyFill="1" applyBorder="1" applyAlignment="1">
      <alignment horizontal="center" vertical="center"/>
    </xf>
    <xf numFmtId="0" fontId="91" fillId="0" borderId="0" xfId="0" applyFont="1" applyFill="1" applyBorder="1" applyAlignment="1">
      <alignment horizontal="left" vertical="center"/>
    </xf>
    <xf numFmtId="0" fontId="86" fillId="0" borderId="0" xfId="0" applyFont="1" applyFill="1" applyBorder="1" applyAlignment="1">
      <alignment horizontal="center" vertical="center"/>
    </xf>
    <xf numFmtId="0" fontId="86" fillId="0" borderId="7" xfId="0" applyFont="1" applyFill="1" applyBorder="1" applyAlignment="1">
      <alignment horizontal="center" vertical="center"/>
    </xf>
    <xf numFmtId="0" fontId="90" fillId="0" borderId="0" xfId="0" applyFont="1" applyFill="1" applyBorder="1" applyAlignment="1">
      <alignment horizontal="center" vertical="top"/>
    </xf>
    <xf numFmtId="0" fontId="90" fillId="0" borderId="7" xfId="0" applyFont="1" applyFill="1" applyBorder="1" applyAlignment="1">
      <alignment horizontal="center" vertical="top"/>
    </xf>
    <xf numFmtId="0" fontId="91" fillId="0" borderId="22" xfId="0" applyFont="1" applyFill="1" applyBorder="1" applyAlignment="1">
      <alignment horizontal="left" vertical="center"/>
    </xf>
    <xf numFmtId="0" fontId="86" fillId="0" borderId="22" xfId="0" quotePrefix="1" applyFont="1" applyFill="1" applyBorder="1" applyAlignment="1">
      <alignment horizontal="left" vertical="top"/>
    </xf>
    <xf numFmtId="0" fontId="86" fillId="0" borderId="72" xfId="0" quotePrefix="1" applyFont="1" applyFill="1" applyBorder="1" applyAlignment="1">
      <alignment horizontal="left" vertical="top"/>
    </xf>
    <xf numFmtId="0" fontId="86" fillId="0" borderId="73" xfId="0" quotePrefix="1" applyFont="1" applyFill="1" applyBorder="1" applyAlignment="1">
      <alignment horizontal="left" vertical="top"/>
    </xf>
    <xf numFmtId="0" fontId="73" fillId="0" borderId="21" xfId="0" quotePrefix="1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center" vertical="center"/>
    </xf>
    <xf numFmtId="0" fontId="73" fillId="0" borderId="22" xfId="0" applyFont="1" applyFill="1" applyBorder="1" applyAlignment="1">
      <alignment horizontal="center" vertical="center"/>
    </xf>
    <xf numFmtId="0" fontId="73" fillId="0" borderId="21" xfId="0" applyFont="1" applyFill="1" applyBorder="1" applyAlignment="1">
      <alignment horizontal="center" vertical="center"/>
    </xf>
    <xf numFmtId="198" fontId="102" fillId="0" borderId="23" xfId="0" applyNumberFormat="1" applyFont="1" applyFill="1" applyBorder="1" applyAlignment="1">
      <alignment horizontal="center" vertical="top"/>
    </xf>
    <xf numFmtId="198" fontId="102" fillId="0" borderId="24" xfId="0" applyNumberFormat="1" applyFont="1" applyFill="1" applyBorder="1" applyAlignment="1">
      <alignment horizontal="center" vertical="top"/>
    </xf>
    <xf numFmtId="198" fontId="102" fillId="0" borderId="25" xfId="0" applyNumberFormat="1" applyFont="1" applyFill="1" applyBorder="1" applyAlignment="1">
      <alignment horizontal="center" vertical="top"/>
    </xf>
    <xf numFmtId="43" fontId="102" fillId="0" borderId="34" xfId="3" applyFont="1" applyFill="1" applyBorder="1" applyAlignment="1">
      <alignment horizontal="left" vertical="top"/>
    </xf>
    <xf numFmtId="43" fontId="102" fillId="0" borderId="24" xfId="3" applyFont="1" applyFill="1" applyBorder="1" applyAlignment="1">
      <alignment horizontal="left" vertical="top"/>
    </xf>
    <xf numFmtId="43" fontId="102" fillId="0" borderId="25" xfId="3" applyFont="1" applyFill="1" applyBorder="1" applyAlignment="1">
      <alignment horizontal="left" vertical="top"/>
    </xf>
    <xf numFmtId="204" fontId="102" fillId="0" borderId="24" xfId="4" applyNumberFormat="1" applyFont="1" applyFill="1" applyBorder="1" applyAlignment="1">
      <alignment horizontal="center" vertical="top"/>
    </xf>
    <xf numFmtId="204" fontId="102" fillId="0" borderId="25" xfId="4" applyNumberFormat="1" applyFont="1" applyFill="1" applyBorder="1" applyAlignment="1">
      <alignment horizontal="center" vertical="top"/>
    </xf>
    <xf numFmtId="0" fontId="86" fillId="0" borderId="7" xfId="0" quotePrefix="1" applyFont="1" applyFill="1" applyBorder="1" applyAlignment="1">
      <alignment horizontal="left" vertical="top"/>
    </xf>
    <xf numFmtId="43" fontId="83" fillId="0" borderId="23" xfId="3" applyFont="1" applyFill="1" applyBorder="1" applyAlignment="1">
      <alignment horizontal="center"/>
    </xf>
    <xf numFmtId="43" fontId="83" fillId="0" borderId="24" xfId="3" applyFont="1" applyFill="1" applyBorder="1" applyAlignment="1">
      <alignment horizontal="center"/>
    </xf>
    <xf numFmtId="43" fontId="83" fillId="0" borderId="25" xfId="3" applyFont="1" applyFill="1" applyBorder="1" applyAlignment="1">
      <alignment horizontal="center"/>
    </xf>
    <xf numFmtId="0" fontId="131" fillId="0" borderId="0" xfId="0" applyFont="1" applyFill="1" applyBorder="1" applyAlignment="1">
      <alignment horizontal="center" vertical="center"/>
    </xf>
    <xf numFmtId="0" fontId="131" fillId="0" borderId="22" xfId="0" applyFont="1" applyFill="1" applyBorder="1" applyAlignment="1">
      <alignment horizontal="center" vertical="center"/>
    </xf>
    <xf numFmtId="0" fontId="131" fillId="0" borderId="26" xfId="0" applyFont="1" applyFill="1" applyBorder="1" applyAlignment="1">
      <alignment horizontal="center" vertical="center"/>
    </xf>
    <xf numFmtId="0" fontId="131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22" xfId="0" applyFont="1" applyFill="1" applyBorder="1" applyAlignment="1">
      <alignment horizontal="center" vertical="top"/>
    </xf>
    <xf numFmtId="0" fontId="3" fillId="0" borderId="28" xfId="0" applyFont="1" applyFill="1" applyBorder="1" applyAlignment="1">
      <alignment horizontal="center" vertical="top"/>
    </xf>
    <xf numFmtId="0" fontId="3" fillId="0" borderId="26" xfId="0" applyFont="1" applyFill="1" applyBorder="1" applyAlignment="1">
      <alignment horizontal="center" vertical="top"/>
    </xf>
    <xf numFmtId="0" fontId="3" fillId="0" borderId="20" xfId="0" applyFont="1" applyFill="1" applyBorder="1" applyAlignment="1">
      <alignment horizontal="center" vertical="top"/>
    </xf>
    <xf numFmtId="0" fontId="77" fillId="0" borderId="23" xfId="0" applyFont="1" applyFill="1" applyBorder="1" applyAlignment="1">
      <alignment horizontal="center" vertical="center"/>
    </xf>
    <xf numFmtId="0" fontId="77" fillId="0" borderId="24" xfId="0" applyFont="1" applyFill="1" applyBorder="1" applyAlignment="1">
      <alignment horizontal="center" vertical="center"/>
    </xf>
    <xf numFmtId="0" fontId="77" fillId="0" borderId="25" xfId="0" applyFont="1" applyFill="1" applyBorder="1" applyAlignment="1">
      <alignment horizontal="center" vertical="center"/>
    </xf>
    <xf numFmtId="0" fontId="77" fillId="0" borderId="21" xfId="0" applyFont="1" applyFill="1" applyBorder="1" applyAlignment="1">
      <alignment horizontal="center" vertical="center"/>
    </xf>
    <xf numFmtId="0" fontId="77" fillId="0" borderId="0" xfId="0" applyFont="1" applyFill="1" applyBorder="1" applyAlignment="1">
      <alignment horizontal="center" vertical="center"/>
    </xf>
    <xf numFmtId="0" fontId="77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70" fillId="0" borderId="23" xfId="0" applyFont="1" applyFill="1" applyBorder="1" applyAlignment="1">
      <alignment horizontal="center" vertical="center"/>
    </xf>
    <xf numFmtId="0" fontId="70" fillId="0" borderId="24" xfId="0" applyFont="1" applyFill="1" applyBorder="1" applyAlignment="1">
      <alignment horizontal="center" vertical="center"/>
    </xf>
    <xf numFmtId="0" fontId="70" fillId="0" borderId="25" xfId="0" applyFont="1" applyFill="1" applyBorder="1" applyAlignment="1">
      <alignment horizontal="center" vertical="center"/>
    </xf>
    <xf numFmtId="0" fontId="70" fillId="0" borderId="21" xfId="0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center" vertical="center"/>
    </xf>
    <xf numFmtId="0" fontId="70" fillId="0" borderId="22" xfId="0" applyFont="1" applyFill="1" applyBorder="1" applyAlignment="1">
      <alignment horizontal="center" vertical="center"/>
    </xf>
    <xf numFmtId="0" fontId="70" fillId="0" borderId="28" xfId="0" applyFont="1" applyFill="1" applyBorder="1" applyAlignment="1">
      <alignment horizontal="center" vertical="center"/>
    </xf>
    <xf numFmtId="0" fontId="70" fillId="0" borderId="26" xfId="0" applyFont="1" applyFill="1" applyBorder="1" applyAlignment="1">
      <alignment horizontal="center" vertical="center"/>
    </xf>
    <xf numFmtId="0" fontId="70" fillId="0" borderId="20" xfId="0" applyFont="1" applyFill="1" applyBorder="1" applyAlignment="1">
      <alignment horizontal="center" vertical="center"/>
    </xf>
    <xf numFmtId="0" fontId="77" fillId="0" borderId="28" xfId="0" applyFont="1" applyFill="1" applyBorder="1" applyAlignment="1">
      <alignment horizontal="center" vertical="center"/>
    </xf>
    <xf numFmtId="0" fontId="77" fillId="0" borderId="26" xfId="0" applyFont="1" applyFill="1" applyBorder="1" applyAlignment="1">
      <alignment horizontal="center" vertical="center"/>
    </xf>
    <xf numFmtId="0" fontId="77" fillId="0" borderId="20" xfId="0" applyFont="1" applyFill="1" applyBorder="1" applyAlignment="1">
      <alignment horizontal="center" vertical="center"/>
    </xf>
    <xf numFmtId="0" fontId="81" fillId="0" borderId="23" xfId="0" applyFont="1" applyFill="1" applyBorder="1" applyAlignment="1">
      <alignment horizontal="center" vertical="center"/>
    </xf>
    <xf numFmtId="0" fontId="81" fillId="0" borderId="24" xfId="0" applyFont="1" applyFill="1" applyBorder="1" applyAlignment="1">
      <alignment horizontal="center" vertical="center"/>
    </xf>
    <xf numFmtId="0" fontId="81" fillId="0" borderId="25" xfId="0" applyFont="1" applyFill="1" applyBorder="1" applyAlignment="1">
      <alignment horizontal="center" vertical="center"/>
    </xf>
    <xf numFmtId="0" fontId="81" fillId="0" borderId="21" xfId="0" applyFont="1" applyFill="1" applyBorder="1" applyAlignment="1">
      <alignment horizontal="center" vertical="center"/>
    </xf>
    <xf numFmtId="0" fontId="81" fillId="0" borderId="0" xfId="0" applyFont="1" applyFill="1" applyBorder="1" applyAlignment="1">
      <alignment horizontal="center" vertical="center"/>
    </xf>
    <xf numFmtId="0" fontId="81" fillId="0" borderId="22" xfId="0" applyFont="1" applyFill="1" applyBorder="1" applyAlignment="1">
      <alignment horizontal="center" vertical="center"/>
    </xf>
    <xf numFmtId="0" fontId="81" fillId="0" borderId="28" xfId="0" applyFont="1" applyFill="1" applyBorder="1" applyAlignment="1">
      <alignment horizontal="center" vertical="center"/>
    </xf>
    <xf numFmtId="0" fontId="81" fillId="0" borderId="26" xfId="0" applyFont="1" applyFill="1" applyBorder="1" applyAlignment="1">
      <alignment horizontal="center" vertical="center"/>
    </xf>
    <xf numFmtId="0" fontId="81" fillId="0" borderId="20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43" fontId="82" fillId="0" borderId="24" xfId="3" applyFont="1" applyFill="1" applyBorder="1" applyAlignment="1">
      <alignment horizontal="center"/>
    </xf>
    <xf numFmtId="43" fontId="82" fillId="0" borderId="25" xfId="3" applyFont="1" applyFill="1" applyBorder="1" applyAlignment="1">
      <alignment horizontal="center"/>
    </xf>
    <xf numFmtId="9" fontId="2" fillId="0" borderId="24" xfId="4" applyFont="1" applyFill="1" applyBorder="1" applyAlignment="1">
      <alignment horizontal="center"/>
    </xf>
    <xf numFmtId="9" fontId="2" fillId="0" borderId="25" xfId="4" applyFont="1" applyFill="1" applyBorder="1" applyAlignment="1">
      <alignment horizontal="center"/>
    </xf>
    <xf numFmtId="0" fontId="70" fillId="0" borderId="0" xfId="0" applyFont="1" applyFill="1" applyBorder="1" applyAlignment="1">
      <alignment horizontal="right" vertical="center"/>
    </xf>
    <xf numFmtId="0" fontId="103" fillId="0" borderId="23" xfId="0" applyFont="1" applyFill="1" applyBorder="1" applyAlignment="1">
      <alignment horizontal="center" vertical="center"/>
    </xf>
    <xf numFmtId="0" fontId="103" fillId="0" borderId="24" xfId="0" applyFont="1" applyFill="1" applyBorder="1" applyAlignment="1">
      <alignment horizontal="center" vertical="center"/>
    </xf>
    <xf numFmtId="0" fontId="103" fillId="0" borderId="25" xfId="0" applyFont="1" applyFill="1" applyBorder="1" applyAlignment="1">
      <alignment horizontal="center" vertical="center"/>
    </xf>
    <xf numFmtId="0" fontId="103" fillId="0" borderId="21" xfId="0" applyFont="1" applyFill="1" applyBorder="1" applyAlignment="1">
      <alignment horizontal="center" vertical="center"/>
    </xf>
    <xf numFmtId="0" fontId="103" fillId="0" borderId="0" xfId="0" applyFont="1" applyFill="1" applyBorder="1" applyAlignment="1">
      <alignment horizontal="center" vertical="center"/>
    </xf>
    <xf numFmtId="0" fontId="103" fillId="0" borderId="22" xfId="0" applyFont="1" applyFill="1" applyBorder="1" applyAlignment="1">
      <alignment horizontal="center" vertical="center"/>
    </xf>
    <xf numFmtId="0" fontId="103" fillId="0" borderId="28" xfId="0" applyFont="1" applyFill="1" applyBorder="1" applyAlignment="1">
      <alignment horizontal="center" vertical="center"/>
    </xf>
    <xf numFmtId="0" fontId="103" fillId="0" borderId="26" xfId="0" applyFont="1" applyFill="1" applyBorder="1" applyAlignment="1">
      <alignment horizontal="center" vertical="center"/>
    </xf>
    <xf numFmtId="0" fontId="103" fillId="0" borderId="20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textRotation="90"/>
    </xf>
    <xf numFmtId="0" fontId="79" fillId="0" borderId="24" xfId="0" applyFont="1" applyFill="1" applyBorder="1" applyAlignment="1">
      <alignment horizontal="center" textRotation="90"/>
    </xf>
    <xf numFmtId="0" fontId="79" fillId="0" borderId="25" xfId="0" applyFont="1" applyFill="1" applyBorder="1" applyAlignment="1">
      <alignment horizontal="center" textRotation="90"/>
    </xf>
    <xf numFmtId="0" fontId="79" fillId="0" borderId="21" xfId="0" applyFont="1" applyFill="1" applyBorder="1" applyAlignment="1">
      <alignment horizontal="center" textRotation="90"/>
    </xf>
    <xf numFmtId="0" fontId="79" fillId="0" borderId="0" xfId="0" applyFont="1" applyFill="1" applyAlignment="1">
      <alignment horizontal="center" textRotation="90"/>
    </xf>
    <xf numFmtId="0" fontId="79" fillId="0" borderId="22" xfId="0" applyFont="1" applyFill="1" applyBorder="1" applyAlignment="1">
      <alignment horizontal="center" textRotation="90"/>
    </xf>
    <xf numFmtId="0" fontId="79" fillId="0" borderId="28" xfId="0" applyFont="1" applyFill="1" applyBorder="1" applyAlignment="1">
      <alignment horizontal="center" textRotation="90"/>
    </xf>
    <xf numFmtId="0" fontId="79" fillId="0" borderId="26" xfId="0" applyFont="1" applyFill="1" applyBorder="1" applyAlignment="1">
      <alignment horizontal="center" textRotation="90"/>
    </xf>
    <xf numFmtId="0" fontId="79" fillId="0" borderId="20" xfId="0" applyFont="1" applyFill="1" applyBorder="1" applyAlignment="1">
      <alignment horizontal="center" textRotation="90"/>
    </xf>
    <xf numFmtId="0" fontId="94" fillId="0" borderId="48" xfId="0" quotePrefix="1" applyFont="1" applyFill="1" applyBorder="1" applyAlignment="1">
      <alignment horizontal="center" vertical="center"/>
    </xf>
    <xf numFmtId="0" fontId="94" fillId="0" borderId="48" xfId="0" applyFont="1" applyFill="1" applyBorder="1" applyAlignment="1">
      <alignment horizontal="center" vertical="center"/>
    </xf>
    <xf numFmtId="0" fontId="94" fillId="0" borderId="49" xfId="0" applyFont="1" applyFill="1" applyBorder="1" applyAlignment="1">
      <alignment horizontal="center" vertical="center"/>
    </xf>
    <xf numFmtId="0" fontId="94" fillId="0" borderId="50" xfId="0" applyFont="1" applyFill="1" applyBorder="1" applyAlignment="1">
      <alignment horizontal="center" vertical="center"/>
    </xf>
    <xf numFmtId="0" fontId="94" fillId="0" borderId="51" xfId="0" applyFont="1" applyFill="1" applyBorder="1" applyAlignment="1">
      <alignment horizontal="center" vertical="center"/>
    </xf>
    <xf numFmtId="0" fontId="94" fillId="0" borderId="52" xfId="0" applyFont="1" applyFill="1" applyBorder="1" applyAlignment="1">
      <alignment horizontal="center" vertical="center"/>
    </xf>
    <xf numFmtId="0" fontId="94" fillId="0" borderId="53" xfId="0" applyFont="1" applyFill="1" applyBorder="1" applyAlignment="1">
      <alignment horizontal="center" vertical="center"/>
    </xf>
    <xf numFmtId="0" fontId="94" fillId="0" borderId="54" xfId="0" quotePrefix="1" applyFont="1" applyFill="1" applyBorder="1" applyAlignment="1">
      <alignment horizontal="center" vertical="center"/>
    </xf>
    <xf numFmtId="0" fontId="94" fillId="0" borderId="55" xfId="0" applyFont="1" applyFill="1" applyBorder="1" applyAlignment="1">
      <alignment horizontal="center" vertical="center"/>
    </xf>
    <xf numFmtId="0" fontId="94" fillId="0" borderId="56" xfId="0" applyFont="1" applyFill="1" applyBorder="1" applyAlignment="1">
      <alignment horizontal="center" vertical="center"/>
    </xf>
    <xf numFmtId="0" fontId="104" fillId="0" borderId="23" xfId="0" applyFont="1" applyFill="1" applyBorder="1" applyAlignment="1">
      <alignment horizontal="center" vertical="center" wrapText="1"/>
    </xf>
    <xf numFmtId="0" fontId="104" fillId="0" borderId="24" xfId="0" applyFont="1" applyFill="1" applyBorder="1" applyAlignment="1">
      <alignment horizontal="center" vertical="center" wrapText="1"/>
    </xf>
    <xf numFmtId="0" fontId="104" fillId="0" borderId="25" xfId="0" applyFont="1" applyFill="1" applyBorder="1" applyAlignment="1">
      <alignment horizontal="center" vertical="center" wrapText="1"/>
    </xf>
    <xf numFmtId="0" fontId="104" fillId="0" borderId="21" xfId="0" applyFont="1" applyFill="1" applyBorder="1" applyAlignment="1">
      <alignment horizontal="center" vertical="center" wrapText="1"/>
    </xf>
    <xf numFmtId="0" fontId="104" fillId="0" borderId="0" xfId="0" applyFont="1" applyFill="1" applyBorder="1" applyAlignment="1">
      <alignment horizontal="center" vertical="center" wrapText="1"/>
    </xf>
    <xf numFmtId="0" fontId="104" fillId="0" borderId="22" xfId="0" applyFont="1" applyFill="1" applyBorder="1" applyAlignment="1">
      <alignment horizontal="center" vertical="center" wrapText="1"/>
    </xf>
    <xf numFmtId="0" fontId="104" fillId="0" borderId="28" xfId="0" applyFont="1" applyFill="1" applyBorder="1" applyAlignment="1">
      <alignment horizontal="center" vertical="center" wrapText="1"/>
    </xf>
    <xf numFmtId="0" fontId="104" fillId="0" borderId="26" xfId="0" applyFont="1" applyFill="1" applyBorder="1" applyAlignment="1">
      <alignment horizontal="center" vertical="center" wrapText="1"/>
    </xf>
    <xf numFmtId="0" fontId="104" fillId="0" borderId="20" xfId="0" applyFont="1" applyFill="1" applyBorder="1" applyAlignment="1">
      <alignment horizontal="center" vertical="center" wrapText="1"/>
    </xf>
    <xf numFmtId="0" fontId="80" fillId="0" borderId="24" xfId="0" applyFont="1" applyFill="1" applyBorder="1" applyAlignment="1">
      <alignment horizontal="center" vertical="top"/>
    </xf>
    <xf numFmtId="0" fontId="80" fillId="0" borderId="25" xfId="0" applyFont="1" applyFill="1" applyBorder="1" applyAlignment="1">
      <alignment horizontal="center" vertical="top"/>
    </xf>
    <xf numFmtId="0" fontId="80" fillId="0" borderId="0" xfId="0" applyFont="1" applyFill="1" applyBorder="1" applyAlignment="1">
      <alignment horizontal="center" vertical="top"/>
    </xf>
    <xf numFmtId="0" fontId="80" fillId="0" borderId="22" xfId="0" applyFont="1" applyFill="1" applyBorder="1" applyAlignment="1">
      <alignment horizontal="center" vertical="top"/>
    </xf>
    <xf numFmtId="0" fontId="94" fillId="0" borderId="0" xfId="0" applyFont="1" applyFill="1" applyBorder="1" applyAlignment="1">
      <alignment horizontal="center" vertical="center"/>
    </xf>
    <xf numFmtId="0" fontId="94" fillId="0" borderId="7" xfId="0" applyFont="1" applyFill="1" applyBorder="1" applyAlignment="1">
      <alignment horizontal="center" vertical="center"/>
    </xf>
    <xf numFmtId="0" fontId="75" fillId="0" borderId="0" xfId="0" applyFont="1" applyFill="1" applyAlignment="1">
      <alignment horizontal="center" vertical="top"/>
    </xf>
    <xf numFmtId="0" fontId="83" fillId="0" borderId="23" xfId="0" quotePrefix="1" applyFont="1" applyFill="1" applyBorder="1" applyAlignment="1">
      <alignment horizontal="center"/>
    </xf>
    <xf numFmtId="0" fontId="83" fillId="0" borderId="24" xfId="0" quotePrefix="1" applyFont="1" applyFill="1" applyBorder="1" applyAlignment="1">
      <alignment horizontal="center"/>
    </xf>
    <xf numFmtId="0" fontId="83" fillId="0" borderId="25" xfId="0" quotePrefix="1" applyFont="1" applyFill="1" applyBorder="1" applyAlignment="1">
      <alignment horizontal="center"/>
    </xf>
    <xf numFmtId="0" fontId="130" fillId="0" borderId="0" xfId="0" applyFont="1" applyFill="1" applyAlignment="1">
      <alignment horizontal="left"/>
    </xf>
    <xf numFmtId="0" fontId="67" fillId="0" borderId="0" xfId="0" applyFont="1" applyFill="1" applyAlignment="1">
      <alignment horizontal="left" vertical="center"/>
    </xf>
    <xf numFmtId="0" fontId="94" fillId="0" borderId="23" xfId="0" quotePrefix="1" applyFont="1" applyFill="1" applyBorder="1" applyAlignment="1">
      <alignment horizontal="center" vertical="center"/>
    </xf>
    <xf numFmtId="0" fontId="94" fillId="0" borderId="24" xfId="0" applyFont="1" applyFill="1" applyBorder="1" applyAlignment="1">
      <alignment horizontal="center" vertical="center"/>
    </xf>
    <xf numFmtId="0" fontId="94" fillId="0" borderId="25" xfId="0" applyFont="1" applyFill="1" applyBorder="1" applyAlignment="1">
      <alignment horizontal="center" vertical="center"/>
    </xf>
    <xf numFmtId="0" fontId="94" fillId="0" borderId="21" xfId="0" applyFont="1" applyFill="1" applyBorder="1" applyAlignment="1">
      <alignment horizontal="center" vertical="center"/>
    </xf>
    <xf numFmtId="0" fontId="94" fillId="0" borderId="22" xfId="0" applyFont="1" applyFill="1" applyBorder="1" applyAlignment="1">
      <alignment horizontal="center" vertical="center"/>
    </xf>
    <xf numFmtId="0" fontId="94" fillId="0" borderId="28" xfId="0" applyFont="1" applyFill="1" applyBorder="1" applyAlignment="1">
      <alignment horizontal="center" vertical="center"/>
    </xf>
    <xf numFmtId="0" fontId="94" fillId="0" borderId="26" xfId="0" applyFont="1" applyFill="1" applyBorder="1" applyAlignment="1">
      <alignment horizontal="center" vertical="center"/>
    </xf>
    <xf numFmtId="0" fontId="94" fillId="0" borderId="20" xfId="0" applyFont="1" applyFill="1" applyBorder="1" applyAlignment="1">
      <alignment horizontal="center" vertical="center"/>
    </xf>
    <xf numFmtId="0" fontId="94" fillId="0" borderId="43" xfId="0" quotePrefix="1" applyFont="1" applyFill="1" applyBorder="1" applyAlignment="1">
      <alignment horizontal="center" vertical="center"/>
    </xf>
    <xf numFmtId="0" fontId="94" fillId="0" borderId="43" xfId="0" applyFont="1" applyFill="1" applyBorder="1" applyAlignment="1">
      <alignment horizontal="center" vertical="center"/>
    </xf>
    <xf numFmtId="0" fontId="94" fillId="0" borderId="44" xfId="0" applyFont="1" applyFill="1" applyBorder="1" applyAlignment="1">
      <alignment horizontal="center" vertical="center"/>
    </xf>
    <xf numFmtId="0" fontId="75" fillId="0" borderId="0" xfId="0" applyFont="1" applyFill="1" applyAlignment="1">
      <alignment horizontal="right" vertical="top"/>
    </xf>
    <xf numFmtId="0" fontId="75" fillId="0" borderId="0" xfId="0" applyFont="1" applyFill="1" applyAlignment="1">
      <alignment horizontal="left" vertical="top"/>
    </xf>
    <xf numFmtId="0" fontId="70" fillId="0" borderId="0" xfId="0" applyFont="1" applyFill="1" applyAlignment="1">
      <alignment horizontal="right" vertical="top"/>
    </xf>
    <xf numFmtId="0" fontId="94" fillId="0" borderId="45" xfId="0" quotePrefix="1" applyFont="1" applyFill="1" applyBorder="1" applyAlignment="1">
      <alignment horizontal="center" vertical="center"/>
    </xf>
    <xf numFmtId="0" fontId="94" fillId="0" borderId="46" xfId="0" applyFont="1" applyFill="1" applyBorder="1" applyAlignment="1">
      <alignment horizontal="center" vertical="center"/>
    </xf>
    <xf numFmtId="0" fontId="94" fillId="0" borderId="45" xfId="0" applyFont="1" applyFill="1" applyBorder="1" applyAlignment="1">
      <alignment horizontal="center" vertical="center"/>
    </xf>
    <xf numFmtId="0" fontId="94" fillId="0" borderId="47" xfId="0" quotePrefix="1" applyFont="1" applyFill="1" applyBorder="1" applyAlignment="1">
      <alignment horizontal="center" vertical="center"/>
    </xf>
    <xf numFmtId="0" fontId="94" fillId="0" borderId="47" xfId="0" applyFont="1" applyFill="1" applyBorder="1" applyAlignment="1">
      <alignment horizontal="center" vertical="center"/>
    </xf>
    <xf numFmtId="0" fontId="16" fillId="0" borderId="0" xfId="0" applyFont="1" applyBorder="1" applyAlignment="1" applyProtection="1">
      <alignment horizontal="left" vertical="top"/>
      <protection locked="0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horizontal="right" vertical="center"/>
    </xf>
    <xf numFmtId="0" fontId="20" fillId="0" borderId="0" xfId="0" quotePrefix="1" applyNumberFormat="1" applyFont="1" applyAlignment="1">
      <alignment horizontal="center"/>
    </xf>
    <xf numFmtId="0" fontId="23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right" vertical="center"/>
    </xf>
    <xf numFmtId="0" fontId="101" fillId="0" borderId="0" xfId="0" quotePrefix="1" applyNumberFormat="1" applyFont="1" applyBorder="1" applyAlignment="1">
      <alignment horizontal="center"/>
    </xf>
    <xf numFmtId="0" fontId="101" fillId="0" borderId="0" xfId="0" applyNumberFormat="1" applyFont="1" applyBorder="1" applyAlignment="1">
      <alignment horizontal="center"/>
    </xf>
    <xf numFmtId="0" fontId="88" fillId="0" borderId="58" xfId="0" quotePrefix="1" applyNumberFormat="1" applyFont="1" applyBorder="1" applyAlignment="1">
      <alignment horizontal="center"/>
    </xf>
    <xf numFmtId="0" fontId="88" fillId="0" borderId="59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30" fillId="0" borderId="4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31" fillId="0" borderId="7" xfId="0" applyFont="1" applyBorder="1" applyAlignment="1">
      <alignment horizontal="left" vertical="top"/>
    </xf>
    <xf numFmtId="0" fontId="30" fillId="0" borderId="4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top"/>
    </xf>
    <xf numFmtId="0" fontId="88" fillId="0" borderId="58" xfId="0" quotePrefix="1" applyNumberFormat="1" applyFont="1" applyBorder="1" applyAlignment="1">
      <alignment horizontal="center" vertical="center"/>
    </xf>
    <xf numFmtId="0" fontId="88" fillId="0" borderId="59" xfId="0" applyNumberFormat="1" applyFont="1" applyBorder="1" applyAlignment="1">
      <alignment horizontal="center" vertical="center"/>
    </xf>
    <xf numFmtId="0" fontId="17" fillId="0" borderId="58" xfId="0" applyFont="1" applyBorder="1" applyAlignment="1" applyProtection="1">
      <alignment horizontal="center" vertical="center"/>
      <protection locked="0"/>
    </xf>
    <xf numFmtId="0" fontId="17" fillId="0" borderId="59" xfId="0" applyFont="1" applyBorder="1" applyAlignment="1" applyProtection="1">
      <alignment horizontal="center" vertical="center"/>
      <protection locked="0"/>
    </xf>
    <xf numFmtId="0" fontId="39" fillId="0" borderId="58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16" fontId="40" fillId="0" borderId="0" xfId="0" applyNumberFormat="1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34" fillId="0" borderId="4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9" fillId="0" borderId="1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41" fillId="0" borderId="4" xfId="0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31" fillId="0" borderId="7" xfId="0" quotePrefix="1" applyFont="1" applyBorder="1" applyAlignment="1">
      <alignment horizontal="left" vertical="top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top"/>
    </xf>
    <xf numFmtId="0" fontId="43" fillId="0" borderId="2" xfId="0" applyFont="1" applyBorder="1" applyAlignment="1">
      <alignment horizontal="center" vertical="top"/>
    </xf>
    <xf numFmtId="0" fontId="43" fillId="0" borderId="3" xfId="0" applyFont="1" applyBorder="1" applyAlignment="1">
      <alignment horizontal="center" vertical="top"/>
    </xf>
    <xf numFmtId="0" fontId="43" fillId="0" borderId="0" xfId="0" applyFont="1" applyBorder="1" applyAlignment="1">
      <alignment horizontal="center"/>
    </xf>
    <xf numFmtId="0" fontId="11" fillId="0" borderId="70" xfId="0" applyFont="1" applyBorder="1" applyAlignment="1">
      <alignment horizontal="center" vertical="top"/>
    </xf>
    <xf numFmtId="0" fontId="11" fillId="0" borderId="62" xfId="0" applyFont="1" applyBorder="1" applyAlignment="1">
      <alignment horizontal="center" vertical="top"/>
    </xf>
    <xf numFmtId="43" fontId="44" fillId="0" borderId="62" xfId="3" applyFont="1" applyBorder="1" applyAlignment="1">
      <alignment horizontal="center" vertical="top"/>
    </xf>
    <xf numFmtId="194" fontId="44" fillId="0" borderId="62" xfId="0" applyNumberFormat="1" applyFont="1" applyBorder="1" applyAlignment="1">
      <alignment horizontal="center" vertical="top"/>
    </xf>
    <xf numFmtId="0" fontId="11" fillId="0" borderId="69" xfId="0" applyFont="1" applyBorder="1" applyAlignment="1">
      <alignment horizontal="center" vertical="top"/>
    </xf>
    <xf numFmtId="0" fontId="11" fillId="0" borderId="61" xfId="0" applyFont="1" applyBorder="1" applyAlignment="1">
      <alignment horizontal="center" vertical="top"/>
    </xf>
    <xf numFmtId="43" fontId="44" fillId="0" borderId="61" xfId="3" applyFont="1" applyBorder="1" applyAlignment="1">
      <alignment horizontal="center" vertical="top"/>
    </xf>
    <xf numFmtId="194" fontId="44" fillId="0" borderId="61" xfId="0" applyNumberFormat="1" applyFont="1" applyBorder="1" applyAlignment="1">
      <alignment horizontal="center" vertical="top"/>
    </xf>
    <xf numFmtId="39" fontId="23" fillId="0" borderId="0" xfId="0" quotePrefix="1" applyNumberFormat="1" applyFont="1" applyFill="1" applyBorder="1" applyAlignment="1">
      <alignment horizontal="center" vertical="top"/>
    </xf>
    <xf numFmtId="43" fontId="51" fillId="0" borderId="60" xfId="3" applyFont="1" applyBorder="1" applyAlignment="1">
      <alignment horizontal="center"/>
    </xf>
    <xf numFmtId="190" fontId="40" fillId="0" borderId="69" xfId="4" applyNumberFormat="1" applyFont="1" applyBorder="1" applyAlignment="1">
      <alignment horizontal="center" vertical="top" shrinkToFit="1"/>
    </xf>
    <xf numFmtId="190" fontId="40" fillId="0" borderId="61" xfId="4" applyNumberFormat="1" applyFont="1" applyBorder="1" applyAlignment="1">
      <alignment horizontal="center" vertical="top" shrinkToFit="1"/>
    </xf>
    <xf numFmtId="0" fontId="46" fillId="0" borderId="0" xfId="0" quotePrefix="1" applyFont="1" applyBorder="1" applyAlignment="1">
      <alignment horizontal="left" vertical="top" shrinkToFit="1"/>
    </xf>
    <xf numFmtId="0" fontId="46" fillId="0" borderId="0" xfId="0" applyFont="1" applyBorder="1" applyAlignment="1">
      <alignment horizontal="left" vertical="top" shrinkToFit="1"/>
    </xf>
    <xf numFmtId="9" fontId="44" fillId="0" borderId="0" xfId="4" applyFont="1" applyBorder="1" applyAlignment="1">
      <alignment horizontal="center" vertical="top" shrinkToFit="1"/>
    </xf>
    <xf numFmtId="190" fontId="100" fillId="0" borderId="68" xfId="4" applyNumberFormat="1" applyFont="1" applyBorder="1" applyAlignment="1">
      <alignment horizontal="center" vertical="center" shrinkToFit="1"/>
    </xf>
    <xf numFmtId="190" fontId="100" fillId="0" borderId="0" xfId="4" applyNumberFormat="1" applyFont="1" applyBorder="1" applyAlignment="1">
      <alignment horizontal="center" vertical="center" shrinkToFit="1"/>
    </xf>
    <xf numFmtId="190" fontId="100" fillId="0" borderId="5" xfId="4" applyNumberFormat="1" applyFont="1" applyBorder="1" applyAlignment="1">
      <alignment horizontal="center" vertical="center" shrinkToFit="1"/>
    </xf>
    <xf numFmtId="43" fontId="44" fillId="0" borderId="61" xfId="3" applyFont="1" applyBorder="1" applyAlignment="1">
      <alignment horizontal="center" vertical="top" shrinkToFit="1"/>
    </xf>
    <xf numFmtId="9" fontId="44" fillId="0" borderId="67" xfId="4" applyFont="1" applyBorder="1" applyAlignment="1">
      <alignment horizontal="center" vertical="top" shrinkToFit="1"/>
    </xf>
    <xf numFmtId="190" fontId="40" fillId="0" borderId="68" xfId="4" applyNumberFormat="1" applyFont="1" applyBorder="1" applyAlignment="1">
      <alignment horizontal="center" vertical="top" shrinkToFit="1"/>
    </xf>
    <xf numFmtId="190" fontId="40" fillId="0" borderId="0" xfId="4" applyNumberFormat="1" applyFont="1" applyBorder="1" applyAlignment="1">
      <alignment horizontal="center" vertical="top" shrinkToFit="1"/>
    </xf>
    <xf numFmtId="190" fontId="40" fillId="0" borderId="5" xfId="4" applyNumberFormat="1" applyFont="1" applyBorder="1" applyAlignment="1">
      <alignment horizontal="center" vertical="top" shrinkToFit="1"/>
    </xf>
    <xf numFmtId="43" fontId="44" fillId="0" borderId="4" xfId="3" applyFont="1" applyBorder="1" applyAlignment="1">
      <alignment horizontal="center" vertical="top" shrinkToFit="1"/>
    </xf>
    <xf numFmtId="43" fontId="44" fillId="0" borderId="0" xfId="3" applyFont="1" applyBorder="1" applyAlignment="1">
      <alignment horizontal="center" vertical="top" shrinkToFit="1"/>
    </xf>
    <xf numFmtId="43" fontId="44" fillId="0" borderId="5" xfId="3" applyFont="1" applyBorder="1" applyAlignment="1">
      <alignment horizontal="center" vertical="top" shrinkToFit="1"/>
    </xf>
    <xf numFmtId="194" fontId="17" fillId="0" borderId="0" xfId="0" applyNumberFormat="1" applyFont="1" applyBorder="1" applyAlignment="1">
      <alignment horizontal="center" vertical="center"/>
    </xf>
    <xf numFmtId="0" fontId="64" fillId="0" borderId="14" xfId="0" applyFont="1" applyBorder="1" applyAlignment="1">
      <alignment horizontal="center" vertical="center"/>
    </xf>
    <xf numFmtId="0" fontId="64" fillId="0" borderId="57" xfId="0" applyFont="1" applyBorder="1" applyAlignment="1">
      <alignment horizontal="center" vertical="center"/>
    </xf>
    <xf numFmtId="0" fontId="56" fillId="0" borderId="58" xfId="0" applyFont="1" applyBorder="1" applyAlignment="1">
      <alignment horizontal="center"/>
    </xf>
    <xf numFmtId="0" fontId="56" fillId="0" borderId="59" xfId="0" applyFont="1" applyBorder="1" applyAlignment="1">
      <alignment horizontal="center"/>
    </xf>
    <xf numFmtId="0" fontId="23" fillId="0" borderId="1" xfId="0" applyFont="1" applyBorder="1" applyAlignment="1">
      <alignment horizontal="center" vertical="top"/>
    </xf>
    <xf numFmtId="0" fontId="23" fillId="0" borderId="2" xfId="0" applyFont="1" applyBorder="1" applyAlignment="1">
      <alignment horizontal="center" vertical="top"/>
    </xf>
    <xf numFmtId="0" fontId="23" fillId="0" borderId="3" xfId="0" applyFont="1" applyBorder="1" applyAlignment="1">
      <alignment horizontal="center" vertical="top"/>
    </xf>
    <xf numFmtId="0" fontId="17" fillId="0" borderId="7" xfId="0" applyFont="1" applyBorder="1" applyAlignment="1">
      <alignment horizontal="center" vertical="top"/>
    </xf>
    <xf numFmtId="197" fontId="99" fillId="0" borderId="60" xfId="0" applyNumberFormat="1" applyFont="1" applyBorder="1" applyAlignment="1">
      <alignment horizontal="center" vertical="top"/>
    </xf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right"/>
    </xf>
    <xf numFmtId="0" fontId="19" fillId="0" borderId="3" xfId="0" applyFont="1" applyBorder="1" applyAlignment="1">
      <alignment horizontal="right"/>
    </xf>
    <xf numFmtId="43" fontId="20" fillId="0" borderId="9" xfId="3" applyFont="1" applyFill="1" applyBorder="1" applyAlignment="1">
      <alignment horizontal="center"/>
    </xf>
    <xf numFmtId="43" fontId="20" fillId="0" borderId="58" xfId="3" applyFont="1" applyFill="1" applyBorder="1" applyAlignment="1">
      <alignment horizontal="right"/>
    </xf>
    <xf numFmtId="43" fontId="20" fillId="0" borderId="60" xfId="3" applyFont="1" applyFill="1" applyBorder="1" applyAlignment="1">
      <alignment horizontal="right"/>
    </xf>
    <xf numFmtId="43" fontId="20" fillId="0" borderId="59" xfId="3" applyFont="1" applyFill="1" applyBorder="1" applyAlignment="1">
      <alignment horizontal="right"/>
    </xf>
    <xf numFmtId="0" fontId="19" fillId="0" borderId="0" xfId="0" applyFont="1" applyBorder="1" applyAlignment="1">
      <alignment horizontal="right" vertical="top"/>
    </xf>
    <xf numFmtId="39" fontId="49" fillId="0" borderId="64" xfId="5" quotePrefix="1" applyNumberFormat="1" applyFont="1" applyFill="1" applyBorder="1" applyAlignment="1">
      <alignment horizontal="center" vertical="top"/>
    </xf>
    <xf numFmtId="39" fontId="49" fillId="0" borderId="65" xfId="5" quotePrefix="1" applyNumberFormat="1" applyFont="1" applyFill="1" applyBorder="1" applyAlignment="1">
      <alignment horizontal="center" vertical="top"/>
    </xf>
    <xf numFmtId="39" fontId="49" fillId="0" borderId="66" xfId="5" quotePrefix="1" applyNumberFormat="1" applyFont="1" applyFill="1" applyBorder="1" applyAlignment="1">
      <alignment horizontal="center" vertical="top"/>
    </xf>
  </cellXfs>
  <cellStyles count="8">
    <cellStyle name="Comma" xfId="3" builtinId="3"/>
    <cellStyle name="Comma 2" xfId="7" xr:uid="{2ABB180D-A0E3-4D00-A683-3DE7BC61641D}"/>
    <cellStyle name="Comma_ใบหักภาษี ณ ที่จ่าย สำหรับ ภงด3" xfId="1" xr:uid="{00000000-0005-0000-0000-000001000000}"/>
    <cellStyle name="Normal" xfId="0" builtinId="0"/>
    <cellStyle name="Normal 2 2" xfId="6" xr:uid="{761E71AF-C4E9-41E0-9CEF-4D5260FF0A42}"/>
    <cellStyle name="Normal_ใบหักภาษี ณ ที่จ่าย สำหรับ ภงด3" xfId="2" xr:uid="{00000000-0005-0000-0000-000003000000}"/>
    <cellStyle name="Note" xfId="5" builtinId="10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g"/><Relationship Id="rId7" Type="http://schemas.openxmlformats.org/officeDocument/2006/relationships/image" Target="../media/image13.pn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40821</xdr:colOff>
      <xdr:row>52</xdr:row>
      <xdr:rowOff>28576</xdr:rowOff>
    </xdr:from>
    <xdr:to>
      <xdr:col>2</xdr:col>
      <xdr:colOff>3402</xdr:colOff>
      <xdr:row>52</xdr:row>
      <xdr:rowOff>142875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42DE502C-7524-4816-8D55-D20199E59BD0}"/>
            </a:ext>
          </a:extLst>
        </xdr:cNvPr>
        <xdr:cNvSpPr/>
      </xdr:nvSpPr>
      <xdr:spPr>
        <a:xfrm>
          <a:off x="221796" y="8734426"/>
          <a:ext cx="114981" cy="114299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78240</xdr:colOff>
      <xdr:row>51</xdr:row>
      <xdr:rowOff>38100</xdr:rowOff>
    </xdr:from>
    <xdr:to>
      <xdr:col>1</xdr:col>
      <xdr:colOff>9524</xdr:colOff>
      <xdr:row>51</xdr:row>
      <xdr:rowOff>149680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1396DAE7-D272-4FB9-BF70-CC9271698AA7}"/>
            </a:ext>
          </a:extLst>
        </xdr:cNvPr>
        <xdr:cNvSpPr/>
      </xdr:nvSpPr>
      <xdr:spPr>
        <a:xfrm>
          <a:off x="78240" y="8582025"/>
          <a:ext cx="112259" cy="11158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38100</xdr:colOff>
      <xdr:row>55</xdr:row>
      <xdr:rowOff>28575</xdr:rowOff>
    </xdr:from>
    <xdr:to>
      <xdr:col>0</xdr:col>
      <xdr:colOff>152400</xdr:colOff>
      <xdr:row>55</xdr:row>
      <xdr:rowOff>142875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184981D1-231F-4D21-BB68-57DC0BC1B919}"/>
            </a:ext>
          </a:extLst>
        </xdr:cNvPr>
        <xdr:cNvSpPr>
          <a:spLocks noChangeArrowheads="1"/>
        </xdr:cNvSpPr>
      </xdr:nvSpPr>
      <xdr:spPr bwMode="auto">
        <a:xfrm>
          <a:off x="38100" y="9220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1">
            <a:defRPr sz="1000"/>
          </a:pPr>
          <a:r>
            <a:rPr lang="en-US" sz="700" b="0" i="0" strike="noStrike">
              <a:solidFill>
                <a:srgbClr val="000000"/>
              </a:solidFill>
              <a:latin typeface="Wingdings"/>
            </a:rPr>
            <a:t>ü</a:t>
          </a:r>
        </a:p>
      </xdr:txBody>
    </xdr:sp>
    <xdr:clientData/>
  </xdr:twoCellAnchor>
  <xdr:twoCellAnchor>
    <xdr:from>
      <xdr:col>16</xdr:col>
      <xdr:colOff>0</xdr:colOff>
      <xdr:row>55</xdr:row>
      <xdr:rowOff>0</xdr:rowOff>
    </xdr:from>
    <xdr:to>
      <xdr:col>17</xdr:col>
      <xdr:colOff>676275</xdr:colOff>
      <xdr:row>59</xdr:row>
      <xdr:rowOff>76201</xdr:rowOff>
    </xdr:to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id="{D7426CFA-3751-4701-BC4D-382453985EDF}"/>
            </a:ext>
          </a:extLst>
        </xdr:cNvPr>
        <xdr:cNvSpPr txBox="1"/>
      </xdr:nvSpPr>
      <xdr:spPr>
        <a:xfrm>
          <a:off x="6248400" y="9191625"/>
          <a:ext cx="857250" cy="800101"/>
        </a:xfrm>
        <a:prstGeom prst="ellipse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ประทับตรานิติบุคค</a:t>
          </a:r>
        </a:p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(ถ้ามี)</a:t>
          </a:r>
        </a:p>
      </xdr:txBody>
    </xdr:sp>
    <xdr:clientData/>
  </xdr:twoCellAnchor>
  <xdr:twoCellAnchor>
    <xdr:from>
      <xdr:col>0</xdr:col>
      <xdr:colOff>38100</xdr:colOff>
      <xdr:row>56</xdr:row>
      <xdr:rowOff>28575</xdr:rowOff>
    </xdr:from>
    <xdr:to>
      <xdr:col>0</xdr:col>
      <xdr:colOff>152400</xdr:colOff>
      <xdr:row>56</xdr:row>
      <xdr:rowOff>142875</xdr:rowOff>
    </xdr:to>
    <xdr:sp macro="" textlink="">
      <xdr:nvSpPr>
        <xdr:cNvPr id="6" name="Rounded Rectangle 3">
          <a:extLst>
            <a:ext uri="{FF2B5EF4-FFF2-40B4-BE49-F238E27FC236}">
              <a16:creationId xmlns:a16="http://schemas.microsoft.com/office/drawing/2014/main" id="{C8E1D632-B7A0-4276-9338-B9130A8F9945}"/>
            </a:ext>
          </a:extLst>
        </xdr:cNvPr>
        <xdr:cNvSpPr>
          <a:spLocks noChangeArrowheads="1"/>
        </xdr:cNvSpPr>
      </xdr:nvSpPr>
      <xdr:spPr bwMode="auto">
        <a:xfrm>
          <a:off x="38100" y="9401175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0</xdr:col>
      <xdr:colOff>38100</xdr:colOff>
      <xdr:row>57</xdr:row>
      <xdr:rowOff>47625</xdr:rowOff>
    </xdr:from>
    <xdr:to>
      <xdr:col>0</xdr:col>
      <xdr:colOff>152400</xdr:colOff>
      <xdr:row>57</xdr:row>
      <xdr:rowOff>161925</xdr:rowOff>
    </xdr:to>
    <xdr:sp macro="" textlink="">
      <xdr:nvSpPr>
        <xdr:cNvPr id="7" name="Rounded Rectangle 3">
          <a:extLst>
            <a:ext uri="{FF2B5EF4-FFF2-40B4-BE49-F238E27FC236}">
              <a16:creationId xmlns:a16="http://schemas.microsoft.com/office/drawing/2014/main" id="{76DF5A0C-1F23-4985-9374-68668ECDB059}"/>
            </a:ext>
          </a:extLst>
        </xdr:cNvPr>
        <xdr:cNvSpPr>
          <a:spLocks noChangeArrowheads="1"/>
        </xdr:cNvSpPr>
      </xdr:nvSpPr>
      <xdr:spPr bwMode="auto">
        <a:xfrm>
          <a:off x="38100" y="9601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>
    <xdr:from>
      <xdr:col>0</xdr:col>
      <xdr:colOff>38100</xdr:colOff>
      <xdr:row>58</xdr:row>
      <xdr:rowOff>38100</xdr:rowOff>
    </xdr:from>
    <xdr:to>
      <xdr:col>0</xdr:col>
      <xdr:colOff>152400</xdr:colOff>
      <xdr:row>58</xdr:row>
      <xdr:rowOff>152400</xdr:rowOff>
    </xdr:to>
    <xdr:sp macro="" textlink="">
      <xdr:nvSpPr>
        <xdr:cNvPr id="8" name="Rounded Rectangle 3">
          <a:extLst>
            <a:ext uri="{FF2B5EF4-FFF2-40B4-BE49-F238E27FC236}">
              <a16:creationId xmlns:a16="http://schemas.microsoft.com/office/drawing/2014/main" id="{BE7F37A4-39A6-4858-941B-62A720355977}"/>
            </a:ext>
          </a:extLst>
        </xdr:cNvPr>
        <xdr:cNvSpPr>
          <a:spLocks noChangeArrowheads="1"/>
        </xdr:cNvSpPr>
      </xdr:nvSpPr>
      <xdr:spPr bwMode="auto">
        <a:xfrm>
          <a:off x="38100" y="977265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</xdr:sp>
    <xdr:clientData/>
  </xdr:twoCellAnchor>
  <xdr:twoCellAnchor editAs="oneCell">
    <xdr:from>
      <xdr:col>18</xdr:col>
      <xdr:colOff>566058</xdr:colOff>
      <xdr:row>2</xdr:row>
      <xdr:rowOff>125186</xdr:rowOff>
    </xdr:from>
    <xdr:to>
      <xdr:col>25</xdr:col>
      <xdr:colOff>601816</xdr:colOff>
      <xdr:row>15</xdr:row>
      <xdr:rowOff>89189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4701455-12E7-46E9-ABB0-834CD4C5D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30344" y="517072"/>
          <a:ext cx="4923443" cy="23751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193</xdr:col>
      <xdr:colOff>22905</xdr:colOff>
      <xdr:row>0</xdr:row>
      <xdr:rowOff>0</xdr:rowOff>
    </xdr:from>
    <xdr:to>
      <xdr:col>322</xdr:col>
      <xdr:colOff>21848</xdr:colOff>
      <xdr:row>20</xdr:row>
      <xdr:rowOff>44561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2E78C3D-EE35-4298-9ACF-5F8497600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5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1862720" y="0"/>
          <a:ext cx="5781179" cy="1357250"/>
        </a:xfrm>
        <a:prstGeom prst="rect">
          <a:avLst/>
        </a:prstGeom>
      </xdr:spPr>
    </xdr:pic>
    <xdr:clientData/>
  </xdr:twoCellAnchor>
  <xdr:twoCellAnchor editAs="oneCell">
    <xdr:from>
      <xdr:col>184</xdr:col>
      <xdr:colOff>26845</xdr:colOff>
      <xdr:row>22</xdr:row>
      <xdr:rowOff>38965</xdr:rowOff>
    </xdr:from>
    <xdr:to>
      <xdr:col>187</xdr:col>
      <xdr:colOff>39711</xdr:colOff>
      <xdr:row>27</xdr:row>
      <xdr:rowOff>9524</xdr:rowOff>
    </xdr:to>
    <xdr:pic>
      <xdr:nvPicPr>
        <xdr:cNvPr id="12350" name="Picture 4">
          <a:extLst>
            <a:ext uri="{FF2B5EF4-FFF2-40B4-BE49-F238E27FC236}">
              <a16:creationId xmlns:a16="http://schemas.microsoft.com/office/drawing/2014/main" id="{00000000-0008-0000-0200-00003E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80890" y="1441738"/>
          <a:ext cx="181718" cy="2346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115</xdr:col>
      <xdr:colOff>28575</xdr:colOff>
      <xdr:row>23</xdr:row>
      <xdr:rowOff>56282</xdr:rowOff>
    </xdr:from>
    <xdr:to>
      <xdr:col>119</xdr:col>
      <xdr:colOff>13020</xdr:colOff>
      <xdr:row>28</xdr:row>
      <xdr:rowOff>16450</xdr:rowOff>
    </xdr:to>
    <xdr:pic>
      <xdr:nvPicPr>
        <xdr:cNvPr id="12351" name="Picture 5">
          <a:extLst>
            <a:ext uri="{FF2B5EF4-FFF2-40B4-BE49-F238E27FC236}">
              <a16:creationId xmlns:a16="http://schemas.microsoft.com/office/drawing/2014/main" id="{00000000-0008-0000-0200-00003F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302086" y="1515339"/>
          <a:ext cx="209582" cy="2156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120</xdr:col>
      <xdr:colOff>38100</xdr:colOff>
      <xdr:row>144</xdr:row>
      <xdr:rowOff>9525</xdr:rowOff>
    </xdr:from>
    <xdr:to>
      <xdr:col>129</xdr:col>
      <xdr:colOff>16452</xdr:colOff>
      <xdr:row>155</xdr:row>
      <xdr:rowOff>32844</xdr:rowOff>
    </xdr:to>
    <xdr:pic>
      <xdr:nvPicPr>
        <xdr:cNvPr id="12352" name="Picture 12">
          <a:extLst>
            <a:ext uri="{FF2B5EF4-FFF2-40B4-BE49-F238E27FC236}">
              <a16:creationId xmlns:a16="http://schemas.microsoft.com/office/drawing/2014/main" id="{00000000-0008-0000-0200-000040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738445" y="7701784"/>
          <a:ext cx="497300" cy="515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45983</xdr:colOff>
      <xdr:row>138</xdr:row>
      <xdr:rowOff>18085</xdr:rowOff>
    </xdr:from>
    <xdr:to>
      <xdr:col>99</xdr:col>
      <xdr:colOff>19708</xdr:colOff>
      <xdr:row>167</xdr:row>
      <xdr:rowOff>19707</xdr:rowOff>
    </xdr:to>
    <xdr:pic>
      <xdr:nvPicPr>
        <xdr:cNvPr id="12358" name="Picture 70">
          <a:extLst>
            <a:ext uri="{FF2B5EF4-FFF2-40B4-BE49-F238E27FC236}">
              <a16:creationId xmlns:a16="http://schemas.microsoft.com/office/drawing/2014/main" id="{00000000-0008-0000-0200-000046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16776" y="7243947"/>
          <a:ext cx="5379984" cy="11643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245</xdr:col>
      <xdr:colOff>1</xdr:colOff>
      <xdr:row>10</xdr:row>
      <xdr:rowOff>17317</xdr:rowOff>
    </xdr:from>
    <xdr:to>
      <xdr:col>318</xdr:col>
      <xdr:colOff>0</xdr:colOff>
      <xdr:row>20</xdr:row>
      <xdr:rowOff>7327</xdr:rowOff>
    </xdr:to>
    <xdr:sp macro="" textlink="">
      <xdr:nvSpPr>
        <xdr:cNvPr id="3" name="คำบรรยายภาพ: สี่เหลี่ยม 2">
          <a:extLst>
            <a:ext uri="{FF2B5EF4-FFF2-40B4-BE49-F238E27FC236}">
              <a16:creationId xmlns:a16="http://schemas.microsoft.com/office/drawing/2014/main" id="{0576933F-BBEB-4A88-9414-35C400AC50BA}"/>
            </a:ext>
          </a:extLst>
        </xdr:cNvPr>
        <xdr:cNvSpPr/>
      </xdr:nvSpPr>
      <xdr:spPr>
        <a:xfrm>
          <a:off x="12455770" y="815952"/>
          <a:ext cx="2674326" cy="517548"/>
        </a:xfrm>
        <a:prstGeom prst="wedgeRectCallout">
          <a:avLst>
            <a:gd name="adj1" fmla="val -53511"/>
            <a:gd name="adj2" fmla="val -144886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100">
              <a:solidFill>
                <a:schemeClr val="tx1"/>
              </a:solidFill>
            </a:rPr>
            <a:t>เลือกจำนวนแผ่นที่</a:t>
          </a:r>
          <a:r>
            <a:rPr lang="th-TH" sz="1100" baseline="0">
              <a:solidFill>
                <a:schemeClr val="tx1"/>
              </a:solidFill>
            </a:rPr>
            <a:t> ด้วยสามเหลี่ยมดังภาพ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332015</xdr:colOff>
      <xdr:row>33</xdr:row>
      <xdr:rowOff>119742</xdr:rowOff>
    </xdr:from>
    <xdr:to>
      <xdr:col>7</xdr:col>
      <xdr:colOff>491673</xdr:colOff>
      <xdr:row>57</xdr:row>
      <xdr:rowOff>32655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A17367-CEE2-43F1-B985-41777D6EC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015" y="4822371"/>
          <a:ext cx="5036458" cy="4093029"/>
        </a:xfrm>
        <a:prstGeom prst="rect">
          <a:avLst/>
        </a:prstGeom>
      </xdr:spPr>
    </xdr:pic>
    <xdr:clientData/>
  </xdr:twoCellAnchor>
  <xdr:twoCellAnchor editAs="oneCell">
    <xdr:from>
      <xdr:col>8</xdr:col>
      <xdr:colOff>78245</xdr:colOff>
      <xdr:row>33</xdr:row>
      <xdr:rowOff>103413</xdr:rowOff>
    </xdr:from>
    <xdr:to>
      <xdr:col>15</xdr:col>
      <xdr:colOff>211113</xdr:colOff>
      <xdr:row>56</xdr:row>
      <xdr:rowOff>168727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16D33C9-ECC5-45B4-8170-EB1A0FC07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731" y="3586842"/>
          <a:ext cx="5009668" cy="4071257"/>
        </a:xfrm>
        <a:prstGeom prst="rect">
          <a:avLst/>
        </a:prstGeom>
      </xdr:spPr>
    </xdr:pic>
    <xdr:clientData/>
  </xdr:twoCellAnchor>
  <xdr:twoCellAnchor editAs="oneCell">
    <xdr:from>
      <xdr:col>15</xdr:col>
      <xdr:colOff>429986</xdr:colOff>
      <xdr:row>39</xdr:row>
      <xdr:rowOff>76201</xdr:rowOff>
    </xdr:from>
    <xdr:to>
      <xdr:col>23</xdr:col>
      <xdr:colOff>506186</xdr:colOff>
      <xdr:row>56</xdr:row>
      <xdr:rowOff>160301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BDFC0FC-2C17-4B9D-AC69-DFFC92BCA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0272" y="4604658"/>
          <a:ext cx="5649685" cy="3045014"/>
        </a:xfrm>
        <a:prstGeom prst="rect">
          <a:avLst/>
        </a:prstGeom>
      </xdr:spPr>
    </xdr:pic>
    <xdr:clientData/>
  </xdr:twoCellAnchor>
  <xdr:twoCellAnchor editAs="oneCell">
    <xdr:from>
      <xdr:col>0</xdr:col>
      <xdr:colOff>239487</xdr:colOff>
      <xdr:row>7</xdr:row>
      <xdr:rowOff>27215</xdr:rowOff>
    </xdr:from>
    <xdr:to>
      <xdr:col>6</xdr:col>
      <xdr:colOff>261603</xdr:colOff>
      <xdr:row>27</xdr:row>
      <xdr:rowOff>92527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B8895D-5EDD-4855-9EB3-6E4781F1A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9487" y="549729"/>
          <a:ext cx="4202230" cy="3548742"/>
        </a:xfrm>
        <a:prstGeom prst="rect">
          <a:avLst/>
        </a:prstGeom>
      </xdr:spPr>
    </xdr:pic>
    <xdr:clientData/>
  </xdr:twoCellAnchor>
  <xdr:twoCellAnchor editAs="oneCell">
    <xdr:from>
      <xdr:col>6</xdr:col>
      <xdr:colOff>332016</xdr:colOff>
      <xdr:row>8</xdr:row>
      <xdr:rowOff>108858</xdr:rowOff>
    </xdr:from>
    <xdr:to>
      <xdr:col>9</xdr:col>
      <xdr:colOff>566059</xdr:colOff>
      <xdr:row>13</xdr:row>
      <xdr:rowOff>55227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E93C21-6739-4EFB-B974-D451078DE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12130" y="805544"/>
          <a:ext cx="2324100" cy="817228"/>
        </a:xfrm>
        <a:prstGeom prst="rect">
          <a:avLst/>
        </a:prstGeom>
      </xdr:spPr>
    </xdr:pic>
    <xdr:clientData/>
  </xdr:twoCellAnchor>
  <xdr:twoCellAnchor editAs="oneCell">
    <xdr:from>
      <xdr:col>10</xdr:col>
      <xdr:colOff>59871</xdr:colOff>
      <xdr:row>7</xdr:row>
      <xdr:rowOff>59872</xdr:rowOff>
    </xdr:from>
    <xdr:to>
      <xdr:col>20</xdr:col>
      <xdr:colOff>81644</xdr:colOff>
      <xdr:row>28</xdr:row>
      <xdr:rowOff>21520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7828F2-6A23-4142-8CAB-2BBAB60FE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999514" y="590550"/>
          <a:ext cx="6961415" cy="3676398"/>
        </a:xfrm>
        <a:prstGeom prst="rect">
          <a:avLst/>
        </a:prstGeom>
      </xdr:spPr>
    </xdr:pic>
    <xdr:clientData/>
  </xdr:twoCellAnchor>
  <xdr:twoCellAnchor editAs="oneCell">
    <xdr:from>
      <xdr:col>20</xdr:col>
      <xdr:colOff>422837</xdr:colOff>
      <xdr:row>7</xdr:row>
      <xdr:rowOff>64035</xdr:rowOff>
    </xdr:from>
    <xdr:to>
      <xdr:col>27</xdr:col>
      <xdr:colOff>279309</xdr:colOff>
      <xdr:row>29</xdr:row>
      <xdr:rowOff>153681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6276E06-06A5-453B-8652-B992B0138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382165" y="582707"/>
          <a:ext cx="4742237" cy="38932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wner\Downloads\2019-WAGES-PND.3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HT-5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om\Desktop\&#3651;&#3610;&#3649;&#3609;&#3610;&#3616;&#3591;&#3604;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"/>
      <sheetName val="Rate"/>
      <sheetName val="คำนวณภาษี"/>
      <sheetName val="DATA"/>
      <sheetName val="DTA"/>
      <sheetName val="WHT"/>
      <sheetName val="F3"/>
      <sheetName val="FORM"/>
    </sheetNames>
    <sheetDataSet>
      <sheetData sheetId="0" refreshError="1"/>
      <sheetData sheetId="1" refreshError="1"/>
      <sheetData sheetId="2" refreshError="1"/>
      <sheetData sheetId="3">
        <row r="2">
          <cell r="A2">
            <v>242188</v>
          </cell>
          <cell r="B2">
            <v>1</v>
          </cell>
          <cell r="G2" t="str">
            <v>0000000000000</v>
          </cell>
        </row>
        <row r="3">
          <cell r="A3">
            <v>242216</v>
          </cell>
          <cell r="B3">
            <v>2</v>
          </cell>
          <cell r="G3">
            <v>0</v>
          </cell>
        </row>
        <row r="4">
          <cell r="A4">
            <v>241517</v>
          </cell>
          <cell r="B4">
            <v>3</v>
          </cell>
        </row>
        <row r="5">
          <cell r="A5">
            <v>241547</v>
          </cell>
          <cell r="B5" t="str">
            <v/>
          </cell>
        </row>
        <row r="6">
          <cell r="A6">
            <v>241578</v>
          </cell>
          <cell r="B6" t="str">
            <v/>
          </cell>
        </row>
        <row r="7">
          <cell r="A7">
            <v>241608</v>
          </cell>
          <cell r="B7" t="str">
            <v/>
          </cell>
        </row>
        <row r="8">
          <cell r="A8">
            <v>241639</v>
          </cell>
          <cell r="B8" t="str">
            <v/>
          </cell>
        </row>
        <row r="9">
          <cell r="A9">
            <v>241670</v>
          </cell>
          <cell r="B9" t="str">
            <v/>
          </cell>
        </row>
        <row r="10">
          <cell r="A10">
            <v>241700</v>
          </cell>
          <cell r="B10" t="str">
            <v/>
          </cell>
        </row>
        <row r="11">
          <cell r="A11">
            <v>241731</v>
          </cell>
          <cell r="B11" t="str">
            <v/>
          </cell>
        </row>
        <row r="12">
          <cell r="A12">
            <v>241761</v>
          </cell>
          <cell r="B12" t="str">
            <v/>
          </cell>
        </row>
        <row r="13">
          <cell r="A13">
            <v>241792</v>
          </cell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</sheetData>
      <sheetData sheetId="4"/>
      <sheetData sheetId="5"/>
      <sheetData sheetId="6" refreshError="1"/>
      <sheetData sheetId="7">
        <row r="5">
          <cell r="AV5">
            <v>1</v>
          </cell>
          <cell r="BB5">
            <v>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-"/>
      <sheetName val="INFO"/>
      <sheetName val="DT"/>
      <sheetName val="1"/>
      <sheetName val="2"/>
      <sheetName val="3"/>
      <sheetName val="4"/>
      <sheetName val="Form"/>
      <sheetName val="DT (2)"/>
      <sheetName val="Page"/>
      <sheetName val="THAWI-50"/>
      <sheetName val="THAWI-50 (2)"/>
    </sheetNames>
    <sheetDataSet>
      <sheetData sheetId="0"/>
      <sheetData sheetId="1"/>
      <sheetData sheetId="2">
        <row r="1">
          <cell r="B1" t="str">
            <v>0 1055 48072 66 7</v>
          </cell>
        </row>
        <row r="2">
          <cell r="B2" t="str">
            <v>3 0318 3007 3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ำอธิบาย"/>
      <sheetName val="Rate"/>
      <sheetName val="DATA"/>
      <sheetName val="คำนวณภาษี"/>
      <sheetName val="PTAX"/>
      <sheetName val="PRoll"/>
      <sheetName val="FORM"/>
      <sheetName val="DATAS"/>
      <sheetName val="1KOR"/>
    </sheetNames>
    <sheetDataSet>
      <sheetData sheetId="0"/>
      <sheetData sheetId="1"/>
      <sheetData sheetId="2">
        <row r="2">
          <cell r="A2">
            <v>238901</v>
          </cell>
        </row>
        <row r="3">
          <cell r="A3">
            <v>238929</v>
          </cell>
        </row>
        <row r="4">
          <cell r="A4">
            <v>238960</v>
          </cell>
        </row>
        <row r="5">
          <cell r="A5">
            <v>238990</v>
          </cell>
        </row>
        <row r="6">
          <cell r="A6">
            <v>239021</v>
          </cell>
        </row>
        <row r="7">
          <cell r="A7">
            <v>239051</v>
          </cell>
        </row>
        <row r="8">
          <cell r="A8">
            <v>239082</v>
          </cell>
        </row>
        <row r="9">
          <cell r="A9">
            <v>239113</v>
          </cell>
        </row>
        <row r="10">
          <cell r="A10">
            <v>239143</v>
          </cell>
        </row>
        <row r="11">
          <cell r="A11">
            <v>239174</v>
          </cell>
        </row>
        <row r="12">
          <cell r="A12">
            <v>239204</v>
          </cell>
        </row>
        <row r="13">
          <cell r="A13">
            <v>239235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workbookViewId="0">
      <selection activeCell="B6" sqref="B6"/>
    </sheetView>
  </sheetViews>
  <sheetFormatPr defaultColWidth="9" defaultRowHeight="28.75" x14ac:dyDescent="1"/>
  <cols>
    <col min="1" max="1" width="20.42578125" style="3" customWidth="1"/>
    <col min="2" max="2" width="10.85546875" style="25" customWidth="1"/>
    <col min="3" max="3" width="28.140625" style="3" customWidth="1"/>
    <col min="4" max="4" width="56.42578125" style="3" customWidth="1"/>
    <col min="5" max="5" width="2" style="4" customWidth="1"/>
    <col min="6" max="6" width="14.5703125" style="20" customWidth="1"/>
    <col min="7" max="16384" width="9" style="4"/>
  </cols>
  <sheetData>
    <row r="1" spans="1:6" s="2" customFormat="1" ht="27" customHeight="1" x14ac:dyDescent="0.3">
      <c r="A1" s="1" t="s">
        <v>32</v>
      </c>
      <c r="B1" s="24" t="s">
        <v>33</v>
      </c>
      <c r="C1" s="562" t="s">
        <v>18</v>
      </c>
      <c r="D1" s="563"/>
      <c r="F1" s="452" t="s">
        <v>19</v>
      </c>
    </row>
    <row r="2" spans="1:6" x14ac:dyDescent="1">
      <c r="A2" s="561" t="s">
        <v>19</v>
      </c>
      <c r="B2" s="26">
        <f>IF(ROWS(B$2:B2)&lt;=MAX(DT!P:P),ROWS(B$2:B2),"")</f>
        <v>1</v>
      </c>
      <c r="C2" s="284" t="s">
        <v>120</v>
      </c>
      <c r="D2" s="303" t="s">
        <v>216</v>
      </c>
    </row>
    <row r="3" spans="1:6" x14ac:dyDescent="1">
      <c r="A3" s="561" t="s">
        <v>20</v>
      </c>
      <c r="B3" s="26" t="str">
        <f>IF(ROWS(B$2:B3)&lt;=MAX(DT!P:P),ROWS(B$2:B3),"")</f>
        <v/>
      </c>
      <c r="C3" s="284" t="s">
        <v>14</v>
      </c>
      <c r="D3" s="285" t="s">
        <v>217</v>
      </c>
    </row>
    <row r="4" spans="1:6" x14ac:dyDescent="1">
      <c r="A4" s="561" t="s">
        <v>22</v>
      </c>
      <c r="B4" s="26" t="str">
        <f>IF(ROWS(B$2:B4)&lt;=MAX(DT!P:P),ROWS(B$2:B4),"")</f>
        <v/>
      </c>
      <c r="C4" s="284" t="s">
        <v>21</v>
      </c>
      <c r="D4" s="302">
        <v>0</v>
      </c>
    </row>
    <row r="5" spans="1:6" x14ac:dyDescent="1">
      <c r="A5" s="561" t="s">
        <v>23</v>
      </c>
      <c r="B5" s="26" t="str">
        <f>IF(ROWS(B$2:B5)&lt;=MAX(DT!P:P),ROWS(B$2:B5),"")</f>
        <v/>
      </c>
      <c r="C5" s="284" t="s">
        <v>121</v>
      </c>
      <c r="D5" s="286" t="s">
        <v>227</v>
      </c>
    </row>
    <row r="6" spans="1:6" x14ac:dyDescent="1">
      <c r="A6" s="561" t="s">
        <v>24</v>
      </c>
      <c r="B6" s="26"/>
      <c r="C6" s="284" t="s">
        <v>9</v>
      </c>
      <c r="D6" s="287" t="s">
        <v>12</v>
      </c>
    </row>
    <row r="7" spans="1:6" x14ac:dyDescent="1">
      <c r="A7" s="561" t="s">
        <v>25</v>
      </c>
      <c r="B7" s="26"/>
      <c r="C7" s="284" t="s">
        <v>122</v>
      </c>
      <c r="D7" s="288" t="s">
        <v>228</v>
      </c>
    </row>
    <row r="8" spans="1:6" ht="29.15" thickBot="1" x14ac:dyDescent="1.05">
      <c r="A8" s="561" t="s">
        <v>26</v>
      </c>
      <c r="B8" s="26" t="str">
        <f>IF(ROWS(B$2:B8)&lt;=MAX(DT!P:P),ROWS(B$2:B8),"")</f>
        <v/>
      </c>
      <c r="C8" s="289" t="s">
        <v>6</v>
      </c>
      <c r="D8" s="290" t="s">
        <v>229</v>
      </c>
    </row>
    <row r="9" spans="1:6" x14ac:dyDescent="1">
      <c r="A9" s="561" t="s">
        <v>27</v>
      </c>
      <c r="B9" s="26" t="str">
        <f>IF(ROWS(B$2:B9)&lt;=MAX(DT!P:P),ROWS(B$2:B9),"")</f>
        <v/>
      </c>
    </row>
    <row r="10" spans="1:6" x14ac:dyDescent="1">
      <c r="A10" s="561" t="s">
        <v>28</v>
      </c>
      <c r="B10" s="26" t="str">
        <f>IF(ROWS(B$2:B10)&lt;=MAX(DT!P:P),ROWS(B$2:B10),"")</f>
        <v/>
      </c>
    </row>
    <row r="11" spans="1:6" x14ac:dyDescent="1">
      <c r="A11" s="561" t="s">
        <v>29</v>
      </c>
      <c r="B11" s="26" t="str">
        <f>IF(ROWS(B$2:B11)&lt;=MAX(DT!P:P),ROWS(B$2:B11),"")</f>
        <v/>
      </c>
    </row>
    <row r="12" spans="1:6" x14ac:dyDescent="1">
      <c r="A12" s="561" t="s">
        <v>30</v>
      </c>
      <c r="B12" s="26" t="str">
        <f>IF(ROWS(B$2:B12)&lt;=MAX(DT!P:P),ROWS(B$2:B12),"")</f>
        <v/>
      </c>
    </row>
    <row r="13" spans="1:6" x14ac:dyDescent="1">
      <c r="A13" s="561" t="s">
        <v>31</v>
      </c>
      <c r="B13" s="26" t="str">
        <f>IF(ROWS(B$2:B13)&lt;=MAX(DT!P:P),ROWS(B$2:B13),"")</f>
        <v/>
      </c>
    </row>
    <row r="14" spans="1:6" x14ac:dyDescent="1">
      <c r="B14" s="26" t="str">
        <f>IF(ROWS(B$2:B14)&lt;=MAX(DT!P:P),ROWS(B$2:B14),"")</f>
        <v/>
      </c>
    </row>
    <row r="15" spans="1:6" x14ac:dyDescent="1">
      <c r="B15" s="26" t="str">
        <f>IF(ROWS(B$2:B15)&lt;=MAX(DT!P:P),ROWS(B$2:B15),"")</f>
        <v/>
      </c>
    </row>
    <row r="16" spans="1:6" x14ac:dyDescent="1">
      <c r="B16" s="26" t="str">
        <f>IF(ROWS(B$2:B16)&lt;=MAX(DT!P:P),ROWS(B$2:B16),"")</f>
        <v/>
      </c>
    </row>
    <row r="17" spans="2:2" x14ac:dyDescent="1">
      <c r="B17" s="26" t="str">
        <f>IF(ROWS(B$2:B17)&lt;=MAX(DT!P:P),ROWS(B$2:B17),"")</f>
        <v/>
      </c>
    </row>
    <row r="18" spans="2:2" x14ac:dyDescent="1">
      <c r="B18" s="26" t="str">
        <f>IF(ROWS(B$2:B18)&lt;=MAX(DT!P:P),ROWS(B$2:B18),"")</f>
        <v/>
      </c>
    </row>
    <row r="19" spans="2:2" x14ac:dyDescent="1">
      <c r="B19" s="26" t="str">
        <f>IF(ROWS(B$2:B19)&lt;=MAX(DT!P:P),ROWS(B$2:B19),"")</f>
        <v/>
      </c>
    </row>
    <row r="20" spans="2:2" x14ac:dyDescent="1">
      <c r="B20" s="26" t="str">
        <f>IF(ROWS(B$2:B20)&lt;=MAX(DT!P:P),ROWS(B$2:B20),"")</f>
        <v/>
      </c>
    </row>
    <row r="21" spans="2:2" x14ac:dyDescent="1">
      <c r="B21" s="26" t="str">
        <f>IF(ROWS(B$2:B21)&lt;=MAX(DT!P:P),ROWS(B$2:B21),"")</f>
        <v/>
      </c>
    </row>
    <row r="22" spans="2:2" x14ac:dyDescent="1">
      <c r="B22" s="26" t="str">
        <f>IF(ROWS(B$2:B22)&lt;=MAX(DT!P:P),ROWS(B$2:B22),"")</f>
        <v/>
      </c>
    </row>
    <row r="23" spans="2:2" x14ac:dyDescent="1">
      <c r="B23" s="26" t="str">
        <f>IF(ROWS(B$2:B23)&lt;=MAX(DT!P:P),ROWS(B$2:B23),"")</f>
        <v/>
      </c>
    </row>
    <row r="24" spans="2:2" x14ac:dyDescent="1">
      <c r="B24" s="26" t="str">
        <f>IF(ROWS(B$2:B24)&lt;=MAX(DT!P:P),ROWS(B$2:B24),"")</f>
        <v/>
      </c>
    </row>
    <row r="25" spans="2:2" x14ac:dyDescent="1">
      <c r="B25" s="26" t="str">
        <f>IF(ROWS(B$2:B25)&lt;=MAX(DT!P:P),ROWS(B$2:B25),"")</f>
        <v/>
      </c>
    </row>
    <row r="26" spans="2:2" x14ac:dyDescent="1">
      <c r="B26" s="26" t="str">
        <f>IF(ROWS(B$2:B26)&lt;=MAX(DT!P:P),ROWS(B$2:B26),"")</f>
        <v/>
      </c>
    </row>
    <row r="27" spans="2:2" x14ac:dyDescent="1">
      <c r="B27" s="26" t="str">
        <f>IF(ROWS(B$2:B27)&lt;=MAX(DT!P:P),ROWS(B$2:B27),"")</f>
        <v/>
      </c>
    </row>
    <row r="28" spans="2:2" x14ac:dyDescent="1">
      <c r="B28" s="26" t="str">
        <f>IF(ROWS(B$2:B28)&lt;=MAX(DT!P:P),ROWS(B$2:B28),"")</f>
        <v/>
      </c>
    </row>
    <row r="29" spans="2:2" x14ac:dyDescent="1">
      <c r="B29" s="26" t="str">
        <f>IF(ROWS(B$2:B29)&lt;=MAX(DT!P:P),ROWS(B$2:B29),"")</f>
        <v/>
      </c>
    </row>
    <row r="30" spans="2:2" x14ac:dyDescent="1">
      <c r="B30" s="26" t="str">
        <f>IF(ROWS(B$2:B30)&lt;=MAX(DT!P:P),ROWS(B$2:B30),"")</f>
        <v/>
      </c>
    </row>
    <row r="31" spans="2:2" x14ac:dyDescent="1">
      <c r="B31" s="26" t="str">
        <f>IF(ROWS(B$2:B31)&lt;=MAX(DT!P:P),ROWS(B$2:B31),"")</f>
        <v/>
      </c>
    </row>
    <row r="32" spans="2:2" x14ac:dyDescent="1">
      <c r="B32" s="26" t="str">
        <f>IF(ROWS(B$2:B32)&lt;=MAX(DT!P:P),ROWS(B$2:B32),"")</f>
        <v/>
      </c>
    </row>
    <row r="34" spans="5:6" ht="29.15" x14ac:dyDescent="1">
      <c r="E34" s="5"/>
      <c r="F34" s="5"/>
    </row>
  </sheetData>
  <mergeCells count="1">
    <mergeCell ref="C1:D1"/>
  </mergeCells>
  <dataValidations count="1">
    <dataValidation type="list" allowBlank="1" showInputMessage="1" showErrorMessage="1" sqref="F1" xr:uid="{00000000-0002-0000-0000-000000000000}">
      <formula1>MonthList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47"/>
  <sheetViews>
    <sheetView tabSelected="1" zoomScaleNormal="100" workbookViewId="0">
      <pane xSplit="5" ySplit="4" topLeftCell="G5" activePane="bottomRight" state="frozen"/>
      <selection pane="topRight" activeCell="C1" sqref="C1"/>
      <selection pane="bottomLeft" activeCell="A4" sqref="A4"/>
      <selection pane="bottomRight" activeCell="J7" sqref="J7"/>
    </sheetView>
  </sheetViews>
  <sheetFormatPr defaultColWidth="9" defaultRowHeight="20.6" x14ac:dyDescent="0.75"/>
  <cols>
    <col min="1" max="4" width="8.28515625" style="8" customWidth="1"/>
    <col min="5" max="5" width="13.2109375" style="8" hidden="1" customWidth="1"/>
    <col min="6" max="6" width="57.140625" style="8" customWidth="1"/>
    <col min="7" max="7" width="15.5703125" style="10" customWidth="1"/>
    <col min="8" max="8" width="17.85546875" style="10" customWidth="1"/>
    <col min="9" max="9" width="12.140625" style="8" customWidth="1"/>
    <col min="10" max="10" width="7" style="8" customWidth="1"/>
    <col min="11" max="11" width="11.5703125" style="8" customWidth="1"/>
    <col min="12" max="12" width="10.42578125" style="8" customWidth="1"/>
    <col min="13" max="13" width="10.2109375" style="8" bestFit="1" customWidth="1"/>
    <col min="14" max="14" width="2.42578125" style="8" customWidth="1"/>
    <col min="15" max="15" width="7.5703125" style="8" customWidth="1"/>
    <col min="16" max="16" width="3.42578125" style="12" customWidth="1"/>
    <col min="17" max="17" width="3.42578125" style="13" customWidth="1"/>
    <col min="18" max="18" width="9" style="8"/>
    <col min="19" max="19" width="58.5" style="8" customWidth="1"/>
    <col min="20" max="16384" width="9" style="8"/>
  </cols>
  <sheetData>
    <row r="1" spans="1:27" ht="3" customHeight="1" x14ac:dyDescent="0.7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s="12" customFormat="1" ht="3" customHeight="1" x14ac:dyDescent="0.3">
      <c r="N2" s="565" t="str">
        <f>IF(DATA!F1="","",DATA!F1)</f>
        <v>มกราคม</v>
      </c>
      <c r="O2" s="565"/>
      <c r="P2" s="565"/>
      <c r="Q2" s="565"/>
    </row>
    <row r="3" spans="1:27" s="454" customFormat="1" ht="18.45" customHeight="1" x14ac:dyDescent="0.3">
      <c r="A3" s="557"/>
      <c r="B3" s="557"/>
      <c r="C3" s="557"/>
      <c r="D3" s="557"/>
      <c r="E3" s="328"/>
      <c r="F3" s="328"/>
      <c r="G3" s="558"/>
      <c r="H3" s="455"/>
      <c r="I3" s="564"/>
      <c r="J3" s="564"/>
      <c r="K3" s="564"/>
      <c r="L3" s="564"/>
      <c r="M3" s="564"/>
      <c r="N3" s="456"/>
      <c r="Q3" s="557"/>
    </row>
    <row r="4" spans="1:27" s="6" customFormat="1" ht="51" customHeight="1" x14ac:dyDescent="0.3">
      <c r="A4" s="6" t="s">
        <v>13</v>
      </c>
      <c r="B4" s="6" t="s">
        <v>218</v>
      </c>
      <c r="C4" s="6" t="s">
        <v>139</v>
      </c>
      <c r="D4" s="6" t="s">
        <v>219</v>
      </c>
      <c r="E4" s="520" t="s">
        <v>210</v>
      </c>
      <c r="F4" s="520" t="s">
        <v>6</v>
      </c>
      <c r="G4" s="521" t="s">
        <v>7</v>
      </c>
      <c r="H4" s="7" t="s">
        <v>14</v>
      </c>
      <c r="I4" s="550" t="s">
        <v>15</v>
      </c>
      <c r="J4" s="550" t="s">
        <v>226</v>
      </c>
      <c r="K4" s="550" t="s">
        <v>5</v>
      </c>
      <c r="L4" s="550" t="s">
        <v>16</v>
      </c>
      <c r="M4" s="550" t="s">
        <v>223</v>
      </c>
      <c r="N4" s="27"/>
      <c r="O4" s="537" t="s">
        <v>17</v>
      </c>
      <c r="P4" s="538" t="s">
        <v>3</v>
      </c>
      <c r="Q4" s="539" t="s">
        <v>4</v>
      </c>
      <c r="S4" s="553" t="s">
        <v>225</v>
      </c>
    </row>
    <row r="5" spans="1:27" ht="21.45" x14ac:dyDescent="0.75">
      <c r="A5" s="19">
        <f>IF(AND(E5&lt;&gt;"",K5&gt;0),COUNTIF(K$5:K5,"&gt;0"),"")</f>
        <v>1</v>
      </c>
      <c r="B5" s="19" t="s">
        <v>220</v>
      </c>
      <c r="C5" s="19" t="s">
        <v>221</v>
      </c>
      <c r="D5" s="19" t="s">
        <v>222</v>
      </c>
      <c r="E5" s="522" t="str">
        <f>CONCATENATE(B5,C5," ",D5)</f>
        <v>นายภคพล หลุมทอง</v>
      </c>
      <c r="F5" s="522" t="s">
        <v>215</v>
      </c>
      <c r="G5" s="523" t="s">
        <v>214</v>
      </c>
      <c r="H5" s="453"/>
      <c r="I5" s="551" t="s">
        <v>143</v>
      </c>
      <c r="J5" s="559">
        <v>3</v>
      </c>
      <c r="K5" s="555">
        <v>30000</v>
      </c>
      <c r="L5" s="556">
        <f>ROUND((K5*(J5/100)),2)</f>
        <v>900</v>
      </c>
      <c r="M5" s="552" t="s">
        <v>224</v>
      </c>
      <c r="N5" s="28"/>
      <c r="O5" s="534">
        <v>0</v>
      </c>
      <c r="P5" s="535">
        <f t="shared" ref="P5:P36" si="0">IF(ISNUMBER(A5),CEILING(A5/6,1),"")</f>
        <v>1</v>
      </c>
      <c r="Q5" s="536">
        <v>1</v>
      </c>
      <c r="S5" s="554" t="str">
        <f>CONCATENATE(A5,"|",G5,"|",B5,"|",C5,"|",D5,"|",M5,"|",I5,"|",J5,"|",K5,"|",L5,"|",Q5)</f>
        <v>1|5340400071434|นาย|ภคพล|หลุมทอง|20/01/2563|ค่าจ้าง|3|30000|900|1</v>
      </c>
    </row>
    <row r="6" spans="1:27" ht="21.45" x14ac:dyDescent="0.75">
      <c r="A6" s="19">
        <f>IF(AND(E6&lt;&gt;"",K6&gt;0),COUNTIF(K$5:K6,"&gt;0"),"")</f>
        <v>2</v>
      </c>
      <c r="B6" s="19" t="s">
        <v>220</v>
      </c>
      <c r="C6" s="19" t="s">
        <v>235</v>
      </c>
      <c r="D6" s="19" t="s">
        <v>236</v>
      </c>
      <c r="E6" s="522" t="str">
        <f t="shared" ref="E6:E69" si="1">CONCATENATE(B6,C6," ",D6)</f>
        <v>นายนัท รักกรมสรรพากร</v>
      </c>
      <c r="F6" s="522" t="s">
        <v>212</v>
      </c>
      <c r="G6" s="524">
        <v>1102000371130</v>
      </c>
      <c r="H6" s="453"/>
      <c r="I6" s="551" t="s">
        <v>143</v>
      </c>
      <c r="J6" s="559">
        <v>3</v>
      </c>
      <c r="K6" s="555">
        <v>10000</v>
      </c>
      <c r="L6" s="556">
        <f t="shared" ref="L6:L69" si="2">ROUND((K6*(J6/100)),2)</f>
        <v>300</v>
      </c>
      <c r="M6" s="552" t="s">
        <v>239</v>
      </c>
      <c r="N6" s="28"/>
      <c r="O6" s="534">
        <v>0</v>
      </c>
      <c r="P6" s="535">
        <f t="shared" si="0"/>
        <v>1</v>
      </c>
      <c r="Q6" s="536">
        <v>1</v>
      </c>
      <c r="S6" s="554" t="str">
        <f t="shared" ref="S6:S11" si="3">CONCATENATE(A6,"|",G6,"|",B6,"|",C6,"|",D6,"|",M6,"|",I6,"|",J6,"|",K6,"|",L6,"|",Q6)</f>
        <v>2|1102000371130|นาย|นัท|รักกรมสรรพากร|25/01/2563|ค่าจ้าง|3|10000|300|1</v>
      </c>
    </row>
    <row r="7" spans="1:27" ht="21.45" x14ac:dyDescent="0.75">
      <c r="A7" s="19">
        <f>IF(AND(E7&lt;&gt;"",K7&gt;0),COUNTIF(K$5:K7,"&gt;0"),"")</f>
        <v>3</v>
      </c>
      <c r="B7" s="19" t="s">
        <v>220</v>
      </c>
      <c r="C7" s="19" t="s">
        <v>237</v>
      </c>
      <c r="D7" s="19" t="s">
        <v>238</v>
      </c>
      <c r="E7" s="522" t="str">
        <f t="shared" si="1"/>
        <v>นายชอบ เสียภาษี</v>
      </c>
      <c r="F7" s="522" t="s">
        <v>213</v>
      </c>
      <c r="G7" s="524">
        <v>1100701152769</v>
      </c>
      <c r="H7" s="453"/>
      <c r="I7" s="551" t="s">
        <v>143</v>
      </c>
      <c r="J7" s="559">
        <v>3</v>
      </c>
      <c r="K7" s="555">
        <v>10000</v>
      </c>
      <c r="L7" s="556">
        <f t="shared" si="2"/>
        <v>300</v>
      </c>
      <c r="M7" s="552" t="s">
        <v>239</v>
      </c>
      <c r="N7" s="28"/>
      <c r="O7" s="534">
        <v>0</v>
      </c>
      <c r="P7" s="535">
        <f t="shared" si="0"/>
        <v>1</v>
      </c>
      <c r="Q7" s="536">
        <v>1</v>
      </c>
      <c r="S7" s="554" t="str">
        <f t="shared" si="3"/>
        <v>3|1100701152769|นาย|ชอบ|เสียภาษี|25/01/2563|ค่าจ้าง|3|10000|300|1</v>
      </c>
    </row>
    <row r="8" spans="1:27" ht="21.45" x14ac:dyDescent="0.75">
      <c r="A8" s="19" t="str">
        <f>IF(AND(E8&lt;&gt;"",K8&gt;0),COUNTIF(K$5:K8,"&gt;0"),"")</f>
        <v/>
      </c>
      <c r="B8" s="19"/>
      <c r="C8" s="19"/>
      <c r="D8" s="19"/>
      <c r="E8" s="522"/>
      <c r="F8" s="522"/>
      <c r="G8" s="524"/>
      <c r="H8" s="453"/>
      <c r="I8" s="551" t="s">
        <v>143</v>
      </c>
      <c r="J8" s="559"/>
      <c r="K8" s="555"/>
      <c r="L8" s="556">
        <f t="shared" si="2"/>
        <v>0</v>
      </c>
      <c r="M8" s="552"/>
      <c r="N8" s="28"/>
      <c r="O8" s="534">
        <v>0</v>
      </c>
      <c r="P8" s="535" t="str">
        <f t="shared" si="0"/>
        <v/>
      </c>
      <c r="Q8" s="536">
        <v>1</v>
      </c>
      <c r="S8" s="554" t="str">
        <f t="shared" si="3"/>
        <v>||||||ค่าจ้าง|||0|1</v>
      </c>
    </row>
    <row r="9" spans="1:27" ht="21.45" x14ac:dyDescent="0.75">
      <c r="A9" s="19" t="str">
        <f>IF(AND(E9&lt;&gt;"",K9&gt;0),COUNTIF(K$5:K9,"&gt;0"),"")</f>
        <v/>
      </c>
      <c r="B9" s="19"/>
      <c r="C9" s="19"/>
      <c r="D9" s="19"/>
      <c r="E9" s="522"/>
      <c r="F9" s="522"/>
      <c r="G9" s="524"/>
      <c r="H9" s="453"/>
      <c r="I9" s="551" t="s">
        <v>143</v>
      </c>
      <c r="J9" s="559"/>
      <c r="K9" s="555"/>
      <c r="L9" s="556">
        <f t="shared" si="2"/>
        <v>0</v>
      </c>
      <c r="M9" s="552"/>
      <c r="N9" s="28"/>
      <c r="O9" s="534">
        <v>0</v>
      </c>
      <c r="P9" s="535" t="str">
        <f t="shared" si="0"/>
        <v/>
      </c>
      <c r="Q9" s="536">
        <v>1</v>
      </c>
      <c r="S9" s="554" t="str">
        <f t="shared" si="3"/>
        <v>||||||ค่าจ้าง|||0|1</v>
      </c>
    </row>
    <row r="10" spans="1:27" ht="21.45" x14ac:dyDescent="0.75">
      <c r="A10" s="19" t="str">
        <f>IF(AND(E10&lt;&gt;"",K10&gt;0),COUNTIF(K$5:K10,"&gt;0"),"")</f>
        <v/>
      </c>
      <c r="B10" s="19"/>
      <c r="C10" s="19"/>
      <c r="D10" s="19"/>
      <c r="E10" s="522"/>
      <c r="F10" s="522"/>
      <c r="G10" s="524"/>
      <c r="H10" s="453"/>
      <c r="I10" s="551" t="s">
        <v>143</v>
      </c>
      <c r="J10" s="559"/>
      <c r="K10" s="555"/>
      <c r="L10" s="556">
        <f t="shared" si="2"/>
        <v>0</v>
      </c>
      <c r="M10" s="552"/>
      <c r="N10" s="28"/>
      <c r="O10" s="534">
        <v>0</v>
      </c>
      <c r="P10" s="535" t="str">
        <f t="shared" si="0"/>
        <v/>
      </c>
      <c r="Q10" s="536">
        <v>1</v>
      </c>
      <c r="S10" s="554" t="str">
        <f t="shared" si="3"/>
        <v>||||||ค่าจ้าง|||0|1</v>
      </c>
    </row>
    <row r="11" spans="1:27" ht="21.45" x14ac:dyDescent="0.75">
      <c r="A11" s="19" t="str">
        <f>IF(AND(E11&lt;&gt;"",K11&gt;0),COUNTIF(K$5:K11,"&gt;0"),"")</f>
        <v/>
      </c>
      <c r="B11" s="19"/>
      <c r="C11" s="19"/>
      <c r="D11" s="19"/>
      <c r="E11" s="522"/>
      <c r="F11" s="522"/>
      <c r="G11" s="524"/>
      <c r="H11" s="453"/>
      <c r="I11" s="551" t="s">
        <v>143</v>
      </c>
      <c r="J11" s="559"/>
      <c r="K11" s="555"/>
      <c r="L11" s="556">
        <f t="shared" si="2"/>
        <v>0</v>
      </c>
      <c r="M11" s="552"/>
      <c r="N11" s="28"/>
      <c r="O11" s="534">
        <v>0</v>
      </c>
      <c r="P11" s="535" t="str">
        <f t="shared" si="0"/>
        <v/>
      </c>
      <c r="Q11" s="536">
        <v>1</v>
      </c>
      <c r="S11" s="554" t="str">
        <f t="shared" si="3"/>
        <v>||||||ค่าจ้าง|||0|1</v>
      </c>
    </row>
    <row r="12" spans="1:27" ht="21.45" x14ac:dyDescent="0.75">
      <c r="A12" s="19" t="str">
        <f>IF(AND(E12&lt;&gt;"",K12&gt;0),COUNTIF(K$5:K12,"&gt;0"),"")</f>
        <v/>
      </c>
      <c r="B12" s="19"/>
      <c r="C12" s="19"/>
      <c r="D12" s="19"/>
      <c r="E12" s="522"/>
      <c r="F12" s="522"/>
      <c r="G12" s="524"/>
      <c r="H12" s="453"/>
      <c r="I12" s="551" t="s">
        <v>143</v>
      </c>
      <c r="J12" s="559"/>
      <c r="K12" s="555"/>
      <c r="L12" s="556">
        <f t="shared" si="2"/>
        <v>0</v>
      </c>
      <c r="M12" s="552"/>
      <c r="N12" s="28"/>
      <c r="O12" s="534">
        <v>0</v>
      </c>
      <c r="P12" s="535" t="str">
        <f t="shared" si="0"/>
        <v/>
      </c>
      <c r="Q12" s="536">
        <v>1</v>
      </c>
      <c r="S12" s="554" t="str">
        <f t="shared" ref="S12:S43" si="4">CONCATENATE(A12,"|",G12,"|",B12,"|",C12,"|",D12,"|",M12,"|",I12,"|",J12,"|",K12,"|",L12,"|",Q12)</f>
        <v>||||||ค่าจ้าง|||0|1</v>
      </c>
    </row>
    <row r="13" spans="1:27" ht="21.45" x14ac:dyDescent="0.75">
      <c r="A13" s="19" t="str">
        <f>IF(AND(E13&lt;&gt;"",K13&gt;0),COUNTIF(K$5:K13,"&gt;0"),"")</f>
        <v/>
      </c>
      <c r="B13" s="19"/>
      <c r="C13" s="19"/>
      <c r="D13" s="19"/>
      <c r="E13" s="522"/>
      <c r="F13" s="522"/>
      <c r="G13" s="524"/>
      <c r="H13" s="453"/>
      <c r="I13" s="551" t="s">
        <v>143</v>
      </c>
      <c r="J13" s="559"/>
      <c r="K13" s="555"/>
      <c r="L13" s="556">
        <f t="shared" si="2"/>
        <v>0</v>
      </c>
      <c r="M13" s="552"/>
      <c r="N13" s="28"/>
      <c r="O13" s="534">
        <v>0</v>
      </c>
      <c r="P13" s="535" t="str">
        <f t="shared" si="0"/>
        <v/>
      </c>
      <c r="Q13" s="536">
        <v>1</v>
      </c>
      <c r="S13" s="554" t="str">
        <f t="shared" si="4"/>
        <v>||||||ค่าจ้าง|||0|1</v>
      </c>
    </row>
    <row r="14" spans="1:27" ht="21.45" x14ac:dyDescent="0.75">
      <c r="A14" s="19" t="str">
        <f>IF(AND(E14&lt;&gt;"",K14&gt;0),COUNTIF(K$5:K14,"&gt;0"),"")</f>
        <v/>
      </c>
      <c r="B14" s="19"/>
      <c r="C14" s="19"/>
      <c r="D14" s="19"/>
      <c r="E14" s="522"/>
      <c r="F14" s="522"/>
      <c r="G14" s="524"/>
      <c r="H14" s="453"/>
      <c r="I14" s="551" t="s">
        <v>143</v>
      </c>
      <c r="J14" s="559"/>
      <c r="K14" s="555"/>
      <c r="L14" s="556">
        <f t="shared" si="2"/>
        <v>0</v>
      </c>
      <c r="M14" s="552"/>
      <c r="N14" s="28"/>
      <c r="O14" s="534">
        <v>0</v>
      </c>
      <c r="P14" s="535" t="str">
        <f t="shared" si="0"/>
        <v/>
      </c>
      <c r="Q14" s="536">
        <v>1</v>
      </c>
      <c r="S14" s="554" t="str">
        <f t="shared" si="4"/>
        <v>||||||ค่าจ้าง|||0|1</v>
      </c>
    </row>
    <row r="15" spans="1:27" ht="21.45" x14ac:dyDescent="0.75">
      <c r="A15" s="19" t="str">
        <f>IF(AND(E15&lt;&gt;"",K15&gt;0),COUNTIF(K$5:K15,"&gt;0"),"")</f>
        <v/>
      </c>
      <c r="B15" s="19"/>
      <c r="C15" s="19"/>
      <c r="D15" s="19"/>
      <c r="E15" s="522"/>
      <c r="F15" s="522"/>
      <c r="G15" s="524"/>
      <c r="H15" s="453"/>
      <c r="I15" s="551" t="s">
        <v>143</v>
      </c>
      <c r="J15" s="559"/>
      <c r="K15" s="555"/>
      <c r="L15" s="556">
        <f t="shared" si="2"/>
        <v>0</v>
      </c>
      <c r="M15" s="552"/>
      <c r="N15" s="28"/>
      <c r="O15" s="534">
        <v>0</v>
      </c>
      <c r="P15" s="535" t="str">
        <f t="shared" si="0"/>
        <v/>
      </c>
      <c r="Q15" s="536">
        <v>1</v>
      </c>
      <c r="S15" s="554" t="str">
        <f t="shared" si="4"/>
        <v>||||||ค่าจ้าง|||0|1</v>
      </c>
    </row>
    <row r="16" spans="1:27" ht="21.45" x14ac:dyDescent="0.75">
      <c r="A16" s="19" t="str">
        <f>IF(AND(E16&lt;&gt;"",K16&gt;0),COUNTIF(K$5:K16,"&gt;0"),"")</f>
        <v/>
      </c>
      <c r="B16" s="19"/>
      <c r="C16" s="19"/>
      <c r="D16" s="19"/>
      <c r="E16" s="522"/>
      <c r="F16" s="522"/>
      <c r="G16" s="524"/>
      <c r="H16" s="453"/>
      <c r="I16" s="551" t="s">
        <v>143</v>
      </c>
      <c r="J16" s="559"/>
      <c r="K16" s="555"/>
      <c r="L16" s="556">
        <f t="shared" si="2"/>
        <v>0</v>
      </c>
      <c r="M16" s="552"/>
      <c r="N16" s="28"/>
      <c r="O16" s="534">
        <v>0</v>
      </c>
      <c r="P16" s="535" t="str">
        <f t="shared" si="0"/>
        <v/>
      </c>
      <c r="Q16" s="536">
        <v>1</v>
      </c>
      <c r="S16" s="554" t="str">
        <f t="shared" si="4"/>
        <v>||||||ค่าจ้าง|||0|1</v>
      </c>
    </row>
    <row r="17" spans="1:19" ht="21.45" x14ac:dyDescent="0.75">
      <c r="A17" s="19" t="str">
        <f>IF(AND(E17&lt;&gt;"",K17&gt;0),COUNTIF(K$5:K17,"&gt;0"),"")</f>
        <v/>
      </c>
      <c r="B17" s="19"/>
      <c r="C17" s="19"/>
      <c r="D17" s="19"/>
      <c r="E17" s="522"/>
      <c r="F17" s="522"/>
      <c r="G17" s="524"/>
      <c r="H17" s="453"/>
      <c r="I17" s="551" t="s">
        <v>143</v>
      </c>
      <c r="J17" s="559"/>
      <c r="K17" s="555"/>
      <c r="L17" s="556">
        <f t="shared" si="2"/>
        <v>0</v>
      </c>
      <c r="M17" s="552"/>
      <c r="N17" s="28"/>
      <c r="O17" s="534">
        <v>0</v>
      </c>
      <c r="P17" s="535" t="str">
        <f t="shared" si="0"/>
        <v/>
      </c>
      <c r="Q17" s="536">
        <v>1</v>
      </c>
      <c r="S17" s="554" t="str">
        <f t="shared" si="4"/>
        <v>||||||ค่าจ้าง|||0|1</v>
      </c>
    </row>
    <row r="18" spans="1:19" ht="21.45" x14ac:dyDescent="0.75">
      <c r="A18" s="19" t="str">
        <f>IF(AND(E18&lt;&gt;"",K18&gt;0),COUNTIF(K$5:K18,"&gt;0"),"")</f>
        <v/>
      </c>
      <c r="B18" s="19"/>
      <c r="C18" s="19"/>
      <c r="D18" s="19"/>
      <c r="E18" s="522"/>
      <c r="F18" s="522"/>
      <c r="G18" s="524"/>
      <c r="H18" s="453"/>
      <c r="I18" s="551" t="s">
        <v>143</v>
      </c>
      <c r="J18" s="559"/>
      <c r="K18" s="555"/>
      <c r="L18" s="556">
        <f t="shared" si="2"/>
        <v>0</v>
      </c>
      <c r="M18" s="552"/>
      <c r="N18" s="28"/>
      <c r="O18" s="534">
        <v>0</v>
      </c>
      <c r="P18" s="535" t="str">
        <f t="shared" si="0"/>
        <v/>
      </c>
      <c r="Q18" s="536">
        <v>1</v>
      </c>
      <c r="S18" s="554" t="str">
        <f t="shared" si="4"/>
        <v>||||||ค่าจ้าง|||0|1</v>
      </c>
    </row>
    <row r="19" spans="1:19" ht="21.45" x14ac:dyDescent="0.75">
      <c r="A19" s="19" t="str">
        <f>IF(AND(E19&lt;&gt;"",K19&gt;0),COUNTIF(K$5:K19,"&gt;0"),"")</f>
        <v/>
      </c>
      <c r="B19" s="19"/>
      <c r="C19" s="19"/>
      <c r="D19" s="19"/>
      <c r="E19" s="522"/>
      <c r="F19" s="522"/>
      <c r="G19" s="524"/>
      <c r="H19" s="453"/>
      <c r="I19" s="551" t="s">
        <v>143</v>
      </c>
      <c r="J19" s="559"/>
      <c r="K19" s="555"/>
      <c r="L19" s="556">
        <f t="shared" si="2"/>
        <v>0</v>
      </c>
      <c r="M19" s="552"/>
      <c r="N19" s="28"/>
      <c r="O19" s="534">
        <v>0</v>
      </c>
      <c r="P19" s="535" t="str">
        <f t="shared" si="0"/>
        <v/>
      </c>
      <c r="Q19" s="536">
        <v>1</v>
      </c>
      <c r="S19" s="554" t="str">
        <f t="shared" si="4"/>
        <v>||||||ค่าจ้าง|||0|1</v>
      </c>
    </row>
    <row r="20" spans="1:19" ht="21.45" x14ac:dyDescent="0.75">
      <c r="A20" s="19" t="str">
        <f>IF(AND(E20&lt;&gt;"",K20&gt;0),COUNTIF(K$5:K20,"&gt;0"),"")</f>
        <v/>
      </c>
      <c r="B20" s="19"/>
      <c r="C20" s="19"/>
      <c r="D20" s="19"/>
      <c r="E20" s="522"/>
      <c r="F20" s="522"/>
      <c r="G20" s="524"/>
      <c r="H20" s="453"/>
      <c r="I20" s="551" t="s">
        <v>143</v>
      </c>
      <c r="J20" s="559"/>
      <c r="K20" s="555"/>
      <c r="L20" s="556">
        <f t="shared" si="2"/>
        <v>0</v>
      </c>
      <c r="M20" s="552"/>
      <c r="N20" s="28"/>
      <c r="O20" s="534">
        <v>0</v>
      </c>
      <c r="P20" s="535" t="str">
        <f t="shared" si="0"/>
        <v/>
      </c>
      <c r="Q20" s="536">
        <v>1</v>
      </c>
      <c r="S20" s="554" t="str">
        <f t="shared" si="4"/>
        <v>||||||ค่าจ้าง|||0|1</v>
      </c>
    </row>
    <row r="21" spans="1:19" ht="21.45" x14ac:dyDescent="0.75">
      <c r="A21" s="19" t="str">
        <f>IF(AND(E21&lt;&gt;"",K21&gt;0),COUNTIF(K$5:K21,"&gt;0"),"")</f>
        <v/>
      </c>
      <c r="B21" s="19"/>
      <c r="C21" s="19"/>
      <c r="D21" s="19"/>
      <c r="E21" s="522"/>
      <c r="F21" s="522"/>
      <c r="G21" s="524"/>
      <c r="H21" s="453"/>
      <c r="I21" s="551" t="s">
        <v>143</v>
      </c>
      <c r="J21" s="559"/>
      <c r="K21" s="555"/>
      <c r="L21" s="556">
        <f t="shared" si="2"/>
        <v>0</v>
      </c>
      <c r="M21" s="552"/>
      <c r="N21" s="28"/>
      <c r="O21" s="534">
        <v>0</v>
      </c>
      <c r="P21" s="535" t="str">
        <f t="shared" si="0"/>
        <v/>
      </c>
      <c r="Q21" s="536">
        <v>1</v>
      </c>
      <c r="S21" s="554" t="str">
        <f t="shared" si="4"/>
        <v>||||||ค่าจ้าง|||0|1</v>
      </c>
    </row>
    <row r="22" spans="1:19" ht="21.45" x14ac:dyDescent="0.75">
      <c r="A22" s="19" t="str">
        <f>IF(AND(E22&lt;&gt;"",K22&gt;0),COUNTIF(K$5:K22,"&gt;0"),"")</f>
        <v/>
      </c>
      <c r="B22" s="19"/>
      <c r="C22" s="19"/>
      <c r="D22" s="19"/>
      <c r="E22" s="522"/>
      <c r="F22" s="522"/>
      <c r="G22" s="524"/>
      <c r="H22" s="453"/>
      <c r="I22" s="551" t="s">
        <v>143</v>
      </c>
      <c r="J22" s="559"/>
      <c r="K22" s="555"/>
      <c r="L22" s="556">
        <f t="shared" si="2"/>
        <v>0</v>
      </c>
      <c r="M22" s="552"/>
      <c r="N22" s="28"/>
      <c r="O22" s="534">
        <v>0</v>
      </c>
      <c r="P22" s="535" t="str">
        <f t="shared" si="0"/>
        <v/>
      </c>
      <c r="Q22" s="536">
        <v>1</v>
      </c>
      <c r="S22" s="554" t="str">
        <f t="shared" si="4"/>
        <v>||||||ค่าจ้าง|||0|1</v>
      </c>
    </row>
    <row r="23" spans="1:19" ht="21.45" x14ac:dyDescent="0.75">
      <c r="A23" s="19" t="str">
        <f>IF(AND(E23&lt;&gt;"",K23&gt;0),COUNTIF(K$5:K23,"&gt;0"),"")</f>
        <v/>
      </c>
      <c r="B23" s="19"/>
      <c r="C23" s="19"/>
      <c r="D23" s="19"/>
      <c r="E23" s="522"/>
      <c r="F23" s="522"/>
      <c r="G23" s="524"/>
      <c r="H23" s="453"/>
      <c r="I23" s="551" t="s">
        <v>143</v>
      </c>
      <c r="J23" s="559"/>
      <c r="K23" s="555"/>
      <c r="L23" s="556">
        <f t="shared" si="2"/>
        <v>0</v>
      </c>
      <c r="M23" s="552"/>
      <c r="N23" s="28"/>
      <c r="O23" s="534">
        <v>0</v>
      </c>
      <c r="P23" s="535" t="str">
        <f t="shared" si="0"/>
        <v/>
      </c>
      <c r="Q23" s="536">
        <v>1</v>
      </c>
      <c r="S23" s="554" t="str">
        <f t="shared" si="4"/>
        <v>||||||ค่าจ้าง|||0|1</v>
      </c>
    </row>
    <row r="24" spans="1:19" ht="21.45" x14ac:dyDescent="0.75">
      <c r="A24" s="19" t="str">
        <f>IF(AND(E24&lt;&gt;"",K24&gt;0),COUNTIF(K$5:K24,"&gt;0"),"")</f>
        <v/>
      </c>
      <c r="B24" s="19"/>
      <c r="C24" s="19"/>
      <c r="D24" s="19"/>
      <c r="E24" s="522"/>
      <c r="F24" s="522"/>
      <c r="G24" s="524"/>
      <c r="H24" s="453"/>
      <c r="I24" s="551" t="s">
        <v>143</v>
      </c>
      <c r="J24" s="559"/>
      <c r="K24" s="555"/>
      <c r="L24" s="556">
        <f t="shared" si="2"/>
        <v>0</v>
      </c>
      <c r="M24" s="552"/>
      <c r="N24" s="28"/>
      <c r="O24" s="534">
        <v>0</v>
      </c>
      <c r="P24" s="535" t="str">
        <f t="shared" si="0"/>
        <v/>
      </c>
      <c r="Q24" s="536">
        <v>1</v>
      </c>
      <c r="S24" s="554" t="str">
        <f t="shared" si="4"/>
        <v>||||||ค่าจ้าง|||0|1</v>
      </c>
    </row>
    <row r="25" spans="1:19" ht="21.45" x14ac:dyDescent="0.75">
      <c r="A25" s="19" t="str">
        <f>IF(AND(E25&lt;&gt;"",K25&gt;0),COUNTIF(K$5:K25,"&gt;0"),"")</f>
        <v/>
      </c>
      <c r="B25" s="19"/>
      <c r="C25" s="19"/>
      <c r="D25" s="19"/>
      <c r="E25" s="522"/>
      <c r="F25" s="522"/>
      <c r="G25" s="524"/>
      <c r="H25" s="453"/>
      <c r="I25" s="551"/>
      <c r="J25" s="559"/>
      <c r="K25" s="555"/>
      <c r="L25" s="556">
        <f t="shared" si="2"/>
        <v>0</v>
      </c>
      <c r="M25" s="552"/>
      <c r="N25" s="28"/>
      <c r="O25" s="534">
        <v>0</v>
      </c>
      <c r="P25" s="535" t="str">
        <f t="shared" si="0"/>
        <v/>
      </c>
      <c r="Q25" s="536">
        <v>1</v>
      </c>
      <c r="S25" s="554" t="str">
        <f t="shared" si="4"/>
        <v>|||||||||0|1</v>
      </c>
    </row>
    <row r="26" spans="1:19" ht="21.45" x14ac:dyDescent="0.75">
      <c r="A26" s="19" t="str">
        <f>IF(AND(E26&lt;&gt;"",K26&gt;0),COUNTIF(K$5:K26,"&gt;0"),"")</f>
        <v/>
      </c>
      <c r="B26" s="19"/>
      <c r="C26" s="19"/>
      <c r="D26" s="19"/>
      <c r="E26" s="522"/>
      <c r="F26" s="522"/>
      <c r="G26" s="524"/>
      <c r="H26" s="453"/>
      <c r="I26" s="551"/>
      <c r="J26" s="559"/>
      <c r="K26" s="555"/>
      <c r="L26" s="556">
        <f t="shared" si="2"/>
        <v>0</v>
      </c>
      <c r="M26" s="552"/>
      <c r="N26" s="28"/>
      <c r="O26" s="534">
        <v>0</v>
      </c>
      <c r="P26" s="535" t="str">
        <f t="shared" si="0"/>
        <v/>
      </c>
      <c r="Q26" s="536">
        <v>1</v>
      </c>
      <c r="S26" s="554" t="str">
        <f t="shared" si="4"/>
        <v>|||||||||0|1</v>
      </c>
    </row>
    <row r="27" spans="1:19" ht="21.45" x14ac:dyDescent="0.75">
      <c r="A27" s="19" t="str">
        <f>IF(AND(E27&lt;&gt;"",K27&gt;0),COUNTIF(K$5:K27,"&gt;0"),"")</f>
        <v/>
      </c>
      <c r="B27" s="19"/>
      <c r="C27" s="19"/>
      <c r="D27" s="19"/>
      <c r="E27" s="522" t="str">
        <f t="shared" si="1"/>
        <v xml:space="preserve"> </v>
      </c>
      <c r="F27" s="522"/>
      <c r="G27" s="524"/>
      <c r="H27" s="453"/>
      <c r="I27" s="551"/>
      <c r="J27" s="559"/>
      <c r="K27" s="555"/>
      <c r="L27" s="556">
        <f t="shared" si="2"/>
        <v>0</v>
      </c>
      <c r="M27" s="552"/>
      <c r="N27" s="28"/>
      <c r="O27" s="534">
        <v>0</v>
      </c>
      <c r="P27" s="535" t="str">
        <f t="shared" si="0"/>
        <v/>
      </c>
      <c r="Q27" s="536">
        <v>1</v>
      </c>
      <c r="S27" s="554" t="str">
        <f t="shared" si="4"/>
        <v>|||||||||0|1</v>
      </c>
    </row>
    <row r="28" spans="1:19" ht="21.45" x14ac:dyDescent="0.75">
      <c r="A28" s="19" t="str">
        <f>IF(AND(E28&lt;&gt;"",K28&gt;0),COUNTIF(K$5:K28,"&gt;0"),"")</f>
        <v/>
      </c>
      <c r="B28" s="19"/>
      <c r="C28" s="19"/>
      <c r="D28" s="19"/>
      <c r="E28" s="522" t="str">
        <f t="shared" si="1"/>
        <v xml:space="preserve"> </v>
      </c>
      <c r="F28" s="522"/>
      <c r="G28" s="524"/>
      <c r="H28" s="453"/>
      <c r="I28" s="551"/>
      <c r="J28" s="559"/>
      <c r="K28" s="555"/>
      <c r="L28" s="556">
        <f t="shared" si="2"/>
        <v>0</v>
      </c>
      <c r="M28" s="552"/>
      <c r="N28" s="28"/>
      <c r="O28" s="534">
        <v>0</v>
      </c>
      <c r="P28" s="535" t="str">
        <f t="shared" si="0"/>
        <v/>
      </c>
      <c r="Q28" s="536">
        <v>1</v>
      </c>
      <c r="S28" s="554" t="str">
        <f t="shared" si="4"/>
        <v>|||||||||0|1</v>
      </c>
    </row>
    <row r="29" spans="1:19" ht="21.45" x14ac:dyDescent="0.75">
      <c r="A29" s="19" t="str">
        <f>IF(AND(E29&lt;&gt;"",K29&gt;0),COUNTIF(K$5:K29,"&gt;0"),"")</f>
        <v/>
      </c>
      <c r="B29" s="19"/>
      <c r="C29" s="19"/>
      <c r="D29" s="19"/>
      <c r="E29" s="522" t="str">
        <f t="shared" si="1"/>
        <v xml:space="preserve"> </v>
      </c>
      <c r="F29" s="522"/>
      <c r="G29" s="524"/>
      <c r="H29" s="453"/>
      <c r="I29" s="551"/>
      <c r="J29" s="559"/>
      <c r="K29" s="555"/>
      <c r="L29" s="556">
        <f t="shared" si="2"/>
        <v>0</v>
      </c>
      <c r="M29" s="552"/>
      <c r="N29" s="28"/>
      <c r="O29" s="534">
        <v>0</v>
      </c>
      <c r="P29" s="535" t="str">
        <f t="shared" si="0"/>
        <v/>
      </c>
      <c r="Q29" s="536">
        <v>1</v>
      </c>
      <c r="S29" s="554" t="str">
        <f t="shared" si="4"/>
        <v>|||||||||0|1</v>
      </c>
    </row>
    <row r="30" spans="1:19" ht="21.45" x14ac:dyDescent="0.75">
      <c r="A30" s="19" t="str">
        <f>IF(AND(E30&lt;&gt;"",K30&gt;0),COUNTIF(K$5:K30,"&gt;0"),"")</f>
        <v/>
      </c>
      <c r="B30" s="19"/>
      <c r="C30" s="19"/>
      <c r="D30" s="19"/>
      <c r="E30" s="522" t="str">
        <f t="shared" si="1"/>
        <v xml:space="preserve"> </v>
      </c>
      <c r="F30" s="522"/>
      <c r="G30" s="524"/>
      <c r="H30" s="453"/>
      <c r="I30" s="551"/>
      <c r="J30" s="559"/>
      <c r="K30" s="555"/>
      <c r="L30" s="556">
        <f t="shared" si="2"/>
        <v>0</v>
      </c>
      <c r="M30" s="552"/>
      <c r="N30" s="28"/>
      <c r="O30" s="534">
        <v>0</v>
      </c>
      <c r="P30" s="535" t="str">
        <f t="shared" si="0"/>
        <v/>
      </c>
      <c r="Q30" s="536">
        <v>1</v>
      </c>
      <c r="S30" s="554" t="str">
        <f t="shared" si="4"/>
        <v>|||||||||0|1</v>
      </c>
    </row>
    <row r="31" spans="1:19" ht="21.45" x14ac:dyDescent="0.75">
      <c r="A31" s="19" t="str">
        <f>IF(AND(E31&lt;&gt;"",K31&gt;0),COUNTIF(K$5:K31,"&gt;0"),"")</f>
        <v/>
      </c>
      <c r="B31" s="19"/>
      <c r="C31" s="19"/>
      <c r="D31" s="19"/>
      <c r="E31" s="522" t="str">
        <f t="shared" si="1"/>
        <v xml:space="preserve"> </v>
      </c>
      <c r="F31" s="522"/>
      <c r="G31" s="524"/>
      <c r="H31" s="453"/>
      <c r="I31" s="551"/>
      <c r="J31" s="559"/>
      <c r="K31" s="555"/>
      <c r="L31" s="556">
        <f t="shared" si="2"/>
        <v>0</v>
      </c>
      <c r="M31" s="552"/>
      <c r="N31" s="28"/>
      <c r="O31" s="534">
        <v>0</v>
      </c>
      <c r="P31" s="535" t="str">
        <f t="shared" si="0"/>
        <v/>
      </c>
      <c r="Q31" s="536">
        <v>1</v>
      </c>
      <c r="S31" s="554" t="str">
        <f t="shared" si="4"/>
        <v>|||||||||0|1</v>
      </c>
    </row>
    <row r="32" spans="1:19" ht="21.45" x14ac:dyDescent="0.75">
      <c r="A32" s="19" t="str">
        <f>IF(AND(E32&lt;&gt;"",K32&gt;0),COUNTIF(K$5:K32,"&gt;0"),"")</f>
        <v/>
      </c>
      <c r="B32" s="19"/>
      <c r="C32" s="19"/>
      <c r="D32" s="19"/>
      <c r="E32" s="522" t="str">
        <f t="shared" si="1"/>
        <v xml:space="preserve"> </v>
      </c>
      <c r="F32" s="522"/>
      <c r="G32" s="524"/>
      <c r="H32" s="453"/>
      <c r="I32" s="551"/>
      <c r="J32" s="559"/>
      <c r="K32" s="555"/>
      <c r="L32" s="556">
        <f t="shared" si="2"/>
        <v>0</v>
      </c>
      <c r="M32" s="552"/>
      <c r="N32" s="28"/>
      <c r="O32" s="534">
        <v>0</v>
      </c>
      <c r="P32" s="535" t="str">
        <f t="shared" si="0"/>
        <v/>
      </c>
      <c r="Q32" s="536">
        <v>1</v>
      </c>
      <c r="S32" s="554" t="str">
        <f t="shared" si="4"/>
        <v>|||||||||0|1</v>
      </c>
    </row>
    <row r="33" spans="1:19" ht="21.45" x14ac:dyDescent="0.75">
      <c r="A33" s="19" t="str">
        <f>IF(AND(E33&lt;&gt;"",K33&gt;0),COUNTIF(K$5:K33,"&gt;0"),"")</f>
        <v/>
      </c>
      <c r="B33" s="19"/>
      <c r="C33" s="19"/>
      <c r="D33" s="19"/>
      <c r="E33" s="522" t="str">
        <f t="shared" si="1"/>
        <v xml:space="preserve"> </v>
      </c>
      <c r="F33" s="522"/>
      <c r="G33" s="524"/>
      <c r="H33" s="453"/>
      <c r="I33" s="551"/>
      <c r="J33" s="559"/>
      <c r="K33" s="555"/>
      <c r="L33" s="556">
        <f t="shared" si="2"/>
        <v>0</v>
      </c>
      <c r="M33" s="552"/>
      <c r="N33" s="28"/>
      <c r="O33" s="534">
        <v>0</v>
      </c>
      <c r="P33" s="535" t="str">
        <f t="shared" si="0"/>
        <v/>
      </c>
      <c r="Q33" s="536">
        <v>1</v>
      </c>
      <c r="S33" s="554" t="str">
        <f t="shared" si="4"/>
        <v>|||||||||0|1</v>
      </c>
    </row>
    <row r="34" spans="1:19" ht="21.45" x14ac:dyDescent="0.75">
      <c r="A34" s="19" t="str">
        <f>IF(AND(E34&lt;&gt;"",K34&gt;0),COUNTIF(K$5:K34,"&gt;0"),"")</f>
        <v/>
      </c>
      <c r="B34" s="19"/>
      <c r="C34" s="19"/>
      <c r="D34" s="19"/>
      <c r="E34" s="522" t="str">
        <f t="shared" si="1"/>
        <v xml:space="preserve"> </v>
      </c>
      <c r="F34" s="522"/>
      <c r="G34" s="524"/>
      <c r="H34" s="453"/>
      <c r="I34" s="551"/>
      <c r="J34" s="559"/>
      <c r="K34" s="555"/>
      <c r="L34" s="556">
        <f t="shared" si="2"/>
        <v>0</v>
      </c>
      <c r="M34" s="552"/>
      <c r="N34" s="28"/>
      <c r="O34" s="534">
        <v>0</v>
      </c>
      <c r="P34" s="535" t="str">
        <f t="shared" si="0"/>
        <v/>
      </c>
      <c r="Q34" s="536">
        <v>1</v>
      </c>
      <c r="S34" s="554" t="str">
        <f t="shared" si="4"/>
        <v>|||||||||0|1</v>
      </c>
    </row>
    <row r="35" spans="1:19" ht="21.45" x14ac:dyDescent="0.75">
      <c r="A35" s="19" t="str">
        <f>IF(AND(E35&lt;&gt;"",K35&gt;0),COUNTIF(K$5:K35,"&gt;0"),"")</f>
        <v/>
      </c>
      <c r="B35" s="19"/>
      <c r="C35" s="19"/>
      <c r="D35" s="19"/>
      <c r="E35" s="522" t="str">
        <f t="shared" si="1"/>
        <v xml:space="preserve"> </v>
      </c>
      <c r="F35" s="522"/>
      <c r="G35" s="524"/>
      <c r="H35" s="453"/>
      <c r="I35" s="551"/>
      <c r="J35" s="559"/>
      <c r="K35" s="555"/>
      <c r="L35" s="556">
        <f t="shared" si="2"/>
        <v>0</v>
      </c>
      <c r="M35" s="552"/>
      <c r="N35" s="28"/>
      <c r="O35" s="534">
        <v>0</v>
      </c>
      <c r="P35" s="535" t="str">
        <f t="shared" si="0"/>
        <v/>
      </c>
      <c r="Q35" s="536">
        <v>1</v>
      </c>
      <c r="S35" s="554" t="str">
        <f t="shared" si="4"/>
        <v>|||||||||0|1</v>
      </c>
    </row>
    <row r="36" spans="1:19" ht="21.45" x14ac:dyDescent="0.75">
      <c r="A36" s="19" t="str">
        <f>IF(AND(E36&lt;&gt;"",K36&gt;0),COUNTIF(K$5:K36,"&gt;0"),"")</f>
        <v/>
      </c>
      <c r="B36" s="19"/>
      <c r="C36" s="19"/>
      <c r="D36" s="19"/>
      <c r="E36" s="522" t="str">
        <f t="shared" si="1"/>
        <v xml:space="preserve"> </v>
      </c>
      <c r="F36" s="522"/>
      <c r="G36" s="524"/>
      <c r="H36" s="453"/>
      <c r="I36" s="551"/>
      <c r="J36" s="559"/>
      <c r="K36" s="555"/>
      <c r="L36" s="556">
        <f t="shared" si="2"/>
        <v>0</v>
      </c>
      <c r="M36" s="552"/>
      <c r="N36" s="28"/>
      <c r="O36" s="534">
        <v>0</v>
      </c>
      <c r="P36" s="535" t="str">
        <f t="shared" si="0"/>
        <v/>
      </c>
      <c r="Q36" s="536">
        <v>1</v>
      </c>
      <c r="S36" s="554" t="str">
        <f t="shared" si="4"/>
        <v>|||||||||0|1</v>
      </c>
    </row>
    <row r="37" spans="1:19" ht="21.45" x14ac:dyDescent="0.75">
      <c r="A37" s="19" t="str">
        <f>IF(AND(E37&lt;&gt;"",K37&gt;0),COUNTIF(K$5:K37,"&gt;0"),"")</f>
        <v/>
      </c>
      <c r="B37" s="19"/>
      <c r="C37" s="19"/>
      <c r="D37" s="19"/>
      <c r="E37" s="522" t="str">
        <f t="shared" si="1"/>
        <v xml:space="preserve"> </v>
      </c>
      <c r="F37" s="522"/>
      <c r="G37" s="524"/>
      <c r="H37" s="453"/>
      <c r="I37" s="551"/>
      <c r="J37" s="559"/>
      <c r="K37" s="555"/>
      <c r="L37" s="556">
        <f t="shared" si="2"/>
        <v>0</v>
      </c>
      <c r="M37" s="552"/>
      <c r="N37" s="28"/>
      <c r="O37" s="534">
        <v>0</v>
      </c>
      <c r="P37" s="535" t="str">
        <f t="shared" ref="P37:P69" si="5">IF(ISNUMBER(A37),CEILING(A37/6,1),"")</f>
        <v/>
      </c>
      <c r="Q37" s="536">
        <v>1</v>
      </c>
      <c r="S37" s="554" t="str">
        <f t="shared" si="4"/>
        <v>|||||||||0|1</v>
      </c>
    </row>
    <row r="38" spans="1:19" ht="21.45" x14ac:dyDescent="0.75">
      <c r="A38" s="19" t="str">
        <f>IF(AND(E38&lt;&gt;"",K38&gt;0),COUNTIF(K$5:K38,"&gt;0"),"")</f>
        <v/>
      </c>
      <c r="B38" s="19"/>
      <c r="C38" s="19"/>
      <c r="D38" s="19"/>
      <c r="E38" s="522" t="str">
        <f t="shared" si="1"/>
        <v xml:space="preserve"> </v>
      </c>
      <c r="F38" s="522"/>
      <c r="G38" s="524"/>
      <c r="H38" s="453"/>
      <c r="I38" s="551"/>
      <c r="J38" s="559"/>
      <c r="K38" s="555"/>
      <c r="L38" s="556">
        <f t="shared" si="2"/>
        <v>0</v>
      </c>
      <c r="M38" s="552"/>
      <c r="N38" s="28"/>
      <c r="O38" s="534">
        <v>0</v>
      </c>
      <c r="P38" s="535" t="str">
        <f t="shared" si="5"/>
        <v/>
      </c>
      <c r="Q38" s="536">
        <v>1</v>
      </c>
      <c r="S38" s="554" t="str">
        <f t="shared" si="4"/>
        <v>|||||||||0|1</v>
      </c>
    </row>
    <row r="39" spans="1:19" ht="21.45" x14ac:dyDescent="0.75">
      <c r="A39" s="19" t="str">
        <f>IF(AND(E39&lt;&gt;"",K39&gt;0),COUNTIF(K$5:K39,"&gt;0"),"")</f>
        <v/>
      </c>
      <c r="B39" s="19"/>
      <c r="C39" s="19"/>
      <c r="D39" s="19"/>
      <c r="E39" s="522" t="str">
        <f t="shared" si="1"/>
        <v xml:space="preserve"> </v>
      </c>
      <c r="F39" s="522"/>
      <c r="G39" s="524"/>
      <c r="H39" s="453"/>
      <c r="I39" s="551"/>
      <c r="J39" s="559"/>
      <c r="K39" s="555"/>
      <c r="L39" s="556">
        <f t="shared" si="2"/>
        <v>0</v>
      </c>
      <c r="M39" s="552"/>
      <c r="N39" s="28"/>
      <c r="O39" s="534">
        <v>0</v>
      </c>
      <c r="P39" s="535" t="str">
        <f t="shared" si="5"/>
        <v/>
      </c>
      <c r="Q39" s="536">
        <v>1</v>
      </c>
      <c r="S39" s="554" t="str">
        <f t="shared" si="4"/>
        <v>|||||||||0|1</v>
      </c>
    </row>
    <row r="40" spans="1:19" ht="21.45" x14ac:dyDescent="0.75">
      <c r="A40" s="19" t="str">
        <f>IF(AND(E40&lt;&gt;"",K40&gt;0),COUNTIF(K$5:K40,"&gt;0"),"")</f>
        <v/>
      </c>
      <c r="B40" s="19"/>
      <c r="C40" s="19"/>
      <c r="D40" s="19"/>
      <c r="E40" s="522" t="str">
        <f t="shared" si="1"/>
        <v xml:space="preserve"> </v>
      </c>
      <c r="F40" s="522"/>
      <c r="G40" s="524"/>
      <c r="H40" s="453"/>
      <c r="I40" s="551"/>
      <c r="J40" s="559"/>
      <c r="K40" s="555"/>
      <c r="L40" s="556">
        <f t="shared" si="2"/>
        <v>0</v>
      </c>
      <c r="M40" s="552"/>
      <c r="N40" s="28"/>
      <c r="O40" s="534">
        <v>0</v>
      </c>
      <c r="P40" s="535" t="str">
        <f t="shared" si="5"/>
        <v/>
      </c>
      <c r="Q40" s="536">
        <v>1</v>
      </c>
      <c r="S40" s="554" t="str">
        <f t="shared" si="4"/>
        <v>|||||||||0|1</v>
      </c>
    </row>
    <row r="41" spans="1:19" ht="21.45" x14ac:dyDescent="0.75">
      <c r="A41" s="19" t="str">
        <f>IF(AND(E41&lt;&gt;"",K41&gt;0),COUNTIF(K$5:K41,"&gt;0"),"")</f>
        <v/>
      </c>
      <c r="B41" s="19"/>
      <c r="C41" s="19"/>
      <c r="D41" s="19"/>
      <c r="E41" s="522" t="str">
        <f t="shared" si="1"/>
        <v xml:space="preserve"> </v>
      </c>
      <c r="F41" s="522"/>
      <c r="G41" s="524"/>
      <c r="H41" s="453"/>
      <c r="I41" s="551"/>
      <c r="J41" s="559"/>
      <c r="K41" s="555"/>
      <c r="L41" s="556">
        <f t="shared" si="2"/>
        <v>0</v>
      </c>
      <c r="M41" s="552"/>
      <c r="N41" s="28"/>
      <c r="O41" s="534">
        <v>0</v>
      </c>
      <c r="P41" s="535" t="str">
        <f t="shared" si="5"/>
        <v/>
      </c>
      <c r="Q41" s="536">
        <v>1</v>
      </c>
      <c r="S41" s="554" t="str">
        <f t="shared" si="4"/>
        <v>|||||||||0|1</v>
      </c>
    </row>
    <row r="42" spans="1:19" ht="21.45" x14ac:dyDescent="0.75">
      <c r="A42" s="19" t="str">
        <f>IF(AND(E42&lt;&gt;"",K42&gt;0),COUNTIF(K$5:K42,"&gt;0"),"")</f>
        <v/>
      </c>
      <c r="B42" s="19"/>
      <c r="C42" s="19"/>
      <c r="D42" s="19"/>
      <c r="E42" s="522" t="str">
        <f t="shared" si="1"/>
        <v xml:space="preserve"> </v>
      </c>
      <c r="F42" s="522"/>
      <c r="G42" s="524"/>
      <c r="H42" s="453"/>
      <c r="I42" s="551"/>
      <c r="J42" s="559"/>
      <c r="K42" s="555"/>
      <c r="L42" s="556">
        <f t="shared" si="2"/>
        <v>0</v>
      </c>
      <c r="M42" s="552"/>
      <c r="N42" s="28"/>
      <c r="O42" s="534">
        <v>0</v>
      </c>
      <c r="P42" s="535" t="str">
        <f t="shared" si="5"/>
        <v/>
      </c>
      <c r="Q42" s="536">
        <v>1</v>
      </c>
      <c r="S42" s="554" t="str">
        <f t="shared" si="4"/>
        <v>|||||||||0|1</v>
      </c>
    </row>
    <row r="43" spans="1:19" ht="21.45" x14ac:dyDescent="0.75">
      <c r="A43" s="19" t="str">
        <f>IF(AND(E43&lt;&gt;"",K43&gt;0),COUNTIF(K$5:K43,"&gt;0"),"")</f>
        <v/>
      </c>
      <c r="B43" s="19"/>
      <c r="C43" s="19"/>
      <c r="D43" s="19"/>
      <c r="E43" s="522" t="str">
        <f t="shared" si="1"/>
        <v xml:space="preserve"> </v>
      </c>
      <c r="F43" s="522"/>
      <c r="G43" s="524"/>
      <c r="H43" s="453"/>
      <c r="I43" s="551"/>
      <c r="J43" s="559"/>
      <c r="K43" s="555"/>
      <c r="L43" s="556">
        <f t="shared" si="2"/>
        <v>0</v>
      </c>
      <c r="M43" s="552"/>
      <c r="N43" s="28"/>
      <c r="O43" s="534">
        <v>0</v>
      </c>
      <c r="P43" s="535" t="str">
        <f t="shared" si="5"/>
        <v/>
      </c>
      <c r="Q43" s="536">
        <v>1</v>
      </c>
      <c r="S43" s="554" t="str">
        <f t="shared" si="4"/>
        <v>|||||||||0|1</v>
      </c>
    </row>
    <row r="44" spans="1:19" ht="21.45" x14ac:dyDescent="0.75">
      <c r="A44" s="19" t="str">
        <f>IF(AND(E44&lt;&gt;"",K44&gt;0),COUNTIF(K$5:K44,"&gt;0"),"")</f>
        <v/>
      </c>
      <c r="B44" s="19"/>
      <c r="C44" s="19"/>
      <c r="D44" s="19"/>
      <c r="E44" s="522" t="str">
        <f t="shared" si="1"/>
        <v xml:space="preserve"> </v>
      </c>
      <c r="F44" s="522"/>
      <c r="G44" s="524"/>
      <c r="H44" s="453"/>
      <c r="I44" s="551"/>
      <c r="J44" s="559"/>
      <c r="K44" s="555"/>
      <c r="L44" s="556">
        <f t="shared" si="2"/>
        <v>0</v>
      </c>
      <c r="M44" s="552"/>
      <c r="N44" s="28"/>
      <c r="O44" s="534">
        <v>0</v>
      </c>
      <c r="P44" s="535" t="str">
        <f t="shared" si="5"/>
        <v/>
      </c>
      <c r="Q44" s="536">
        <v>1</v>
      </c>
      <c r="S44" s="554" t="str">
        <f t="shared" ref="S44:S69" si="6">CONCATENATE(A44,"|",G44,"|",B44,"|",C44,"|",D44,"|",M44,"|",I44,"|",J44,"|",K44,"|",L44,"|",Q44)</f>
        <v>|||||||||0|1</v>
      </c>
    </row>
    <row r="45" spans="1:19" ht="21.45" x14ac:dyDescent="0.75">
      <c r="A45" s="19" t="str">
        <f>IF(AND(E45&lt;&gt;"",K45&gt;0),COUNTIF(K$5:K45,"&gt;0"),"")</f>
        <v/>
      </c>
      <c r="B45" s="19"/>
      <c r="C45" s="19"/>
      <c r="D45" s="19"/>
      <c r="E45" s="522" t="str">
        <f t="shared" si="1"/>
        <v xml:space="preserve"> </v>
      </c>
      <c r="F45" s="522"/>
      <c r="G45" s="524"/>
      <c r="H45" s="453"/>
      <c r="I45" s="551"/>
      <c r="J45" s="559"/>
      <c r="K45" s="555"/>
      <c r="L45" s="556">
        <f t="shared" si="2"/>
        <v>0</v>
      </c>
      <c r="M45" s="552"/>
      <c r="N45" s="28"/>
      <c r="O45" s="534">
        <v>0</v>
      </c>
      <c r="P45" s="535" t="str">
        <f t="shared" si="5"/>
        <v/>
      </c>
      <c r="Q45" s="536">
        <v>1</v>
      </c>
      <c r="S45" s="554" t="str">
        <f t="shared" si="6"/>
        <v>|||||||||0|1</v>
      </c>
    </row>
    <row r="46" spans="1:19" ht="21.45" x14ac:dyDescent="0.75">
      <c r="A46" s="19" t="str">
        <f>IF(AND(E46&lt;&gt;"",K46&gt;0),COUNTIF(K$5:K46,"&gt;0"),"")</f>
        <v/>
      </c>
      <c r="B46" s="19"/>
      <c r="C46" s="19"/>
      <c r="D46" s="19"/>
      <c r="E46" s="522" t="str">
        <f t="shared" si="1"/>
        <v xml:space="preserve"> </v>
      </c>
      <c r="F46" s="522"/>
      <c r="G46" s="524"/>
      <c r="H46" s="453"/>
      <c r="I46" s="551"/>
      <c r="J46" s="559"/>
      <c r="K46" s="555"/>
      <c r="L46" s="556">
        <f t="shared" si="2"/>
        <v>0</v>
      </c>
      <c r="M46" s="552"/>
      <c r="N46" s="28"/>
      <c r="O46" s="534">
        <v>0</v>
      </c>
      <c r="P46" s="535" t="str">
        <f t="shared" si="5"/>
        <v/>
      </c>
      <c r="Q46" s="536">
        <v>1</v>
      </c>
      <c r="S46" s="554" t="str">
        <f t="shared" si="6"/>
        <v>|||||||||0|1</v>
      </c>
    </row>
    <row r="47" spans="1:19" ht="21.45" x14ac:dyDescent="0.75">
      <c r="A47" s="19" t="str">
        <f>IF(AND(E47&lt;&gt;"",K47&gt;0),COUNTIF(K$5:K47,"&gt;0"),"")</f>
        <v/>
      </c>
      <c r="B47" s="19"/>
      <c r="C47" s="19"/>
      <c r="D47" s="19"/>
      <c r="E47" s="522" t="str">
        <f t="shared" si="1"/>
        <v xml:space="preserve"> </v>
      </c>
      <c r="F47" s="522"/>
      <c r="G47" s="524"/>
      <c r="H47" s="453"/>
      <c r="I47" s="551"/>
      <c r="J47" s="559"/>
      <c r="K47" s="555"/>
      <c r="L47" s="556">
        <f t="shared" si="2"/>
        <v>0</v>
      </c>
      <c r="M47" s="552"/>
      <c r="N47" s="28"/>
      <c r="O47" s="534">
        <v>0</v>
      </c>
      <c r="P47" s="535" t="str">
        <f t="shared" si="5"/>
        <v/>
      </c>
      <c r="Q47" s="536">
        <v>1</v>
      </c>
      <c r="S47" s="554" t="str">
        <f t="shared" si="6"/>
        <v>|||||||||0|1</v>
      </c>
    </row>
    <row r="48" spans="1:19" ht="21.45" x14ac:dyDescent="0.75">
      <c r="A48" s="19" t="str">
        <f>IF(AND(E48&lt;&gt;"",K48&gt;0),COUNTIF(K$5:K48,"&gt;0"),"")</f>
        <v/>
      </c>
      <c r="B48" s="19"/>
      <c r="C48" s="19"/>
      <c r="D48" s="19"/>
      <c r="E48" s="522" t="str">
        <f t="shared" si="1"/>
        <v xml:space="preserve"> </v>
      </c>
      <c r="F48" s="522"/>
      <c r="G48" s="524"/>
      <c r="H48" s="453"/>
      <c r="I48" s="551"/>
      <c r="J48" s="559"/>
      <c r="K48" s="555"/>
      <c r="L48" s="556">
        <f t="shared" si="2"/>
        <v>0</v>
      </c>
      <c r="M48" s="552"/>
      <c r="N48" s="28"/>
      <c r="O48" s="534">
        <v>0</v>
      </c>
      <c r="P48" s="535" t="str">
        <f t="shared" si="5"/>
        <v/>
      </c>
      <c r="Q48" s="536">
        <v>1</v>
      </c>
      <c r="S48" s="554" t="str">
        <f t="shared" si="6"/>
        <v>|||||||||0|1</v>
      </c>
    </row>
    <row r="49" spans="1:19" ht="21.45" x14ac:dyDescent="0.75">
      <c r="A49" s="19" t="str">
        <f>IF(AND(E49&lt;&gt;"",K49&gt;0),COUNTIF(K$5:K49,"&gt;0"),"")</f>
        <v/>
      </c>
      <c r="B49" s="19"/>
      <c r="C49" s="19"/>
      <c r="D49" s="19"/>
      <c r="E49" s="522" t="str">
        <f t="shared" si="1"/>
        <v xml:space="preserve"> </v>
      </c>
      <c r="F49" s="522"/>
      <c r="G49" s="524"/>
      <c r="H49" s="453"/>
      <c r="I49" s="551"/>
      <c r="J49" s="559"/>
      <c r="K49" s="555"/>
      <c r="L49" s="556">
        <f t="shared" si="2"/>
        <v>0</v>
      </c>
      <c r="M49" s="552"/>
      <c r="N49" s="28"/>
      <c r="O49" s="534">
        <v>0</v>
      </c>
      <c r="P49" s="535" t="str">
        <f t="shared" si="5"/>
        <v/>
      </c>
      <c r="Q49" s="536">
        <v>1</v>
      </c>
      <c r="S49" s="554" t="str">
        <f t="shared" si="6"/>
        <v>|||||||||0|1</v>
      </c>
    </row>
    <row r="50" spans="1:19" ht="21.45" x14ac:dyDescent="0.75">
      <c r="A50" s="19" t="str">
        <f>IF(AND(E50&lt;&gt;"",K50&gt;0),COUNTIF(K$5:K50,"&gt;0"),"")</f>
        <v/>
      </c>
      <c r="B50" s="19"/>
      <c r="C50" s="19"/>
      <c r="D50" s="19"/>
      <c r="E50" s="522" t="str">
        <f t="shared" si="1"/>
        <v xml:space="preserve"> </v>
      </c>
      <c r="F50" s="522"/>
      <c r="G50" s="524"/>
      <c r="H50" s="453"/>
      <c r="I50" s="551"/>
      <c r="J50" s="559"/>
      <c r="K50" s="555"/>
      <c r="L50" s="556">
        <f t="shared" si="2"/>
        <v>0</v>
      </c>
      <c r="M50" s="552"/>
      <c r="N50" s="28"/>
      <c r="O50" s="534">
        <v>0</v>
      </c>
      <c r="P50" s="535" t="str">
        <f t="shared" si="5"/>
        <v/>
      </c>
      <c r="Q50" s="536">
        <v>1</v>
      </c>
      <c r="S50" s="554" t="str">
        <f t="shared" si="6"/>
        <v>|||||||||0|1</v>
      </c>
    </row>
    <row r="51" spans="1:19" ht="21.45" x14ac:dyDescent="0.75">
      <c r="A51" s="19" t="str">
        <f>IF(AND(E51&lt;&gt;"",K51&gt;0),COUNTIF(K$5:K51,"&gt;0"),"")</f>
        <v/>
      </c>
      <c r="B51" s="19"/>
      <c r="C51" s="19"/>
      <c r="D51" s="19"/>
      <c r="E51" s="522" t="str">
        <f t="shared" si="1"/>
        <v xml:space="preserve"> </v>
      </c>
      <c r="F51" s="522"/>
      <c r="G51" s="524"/>
      <c r="H51" s="453"/>
      <c r="I51" s="551"/>
      <c r="J51" s="559"/>
      <c r="K51" s="555"/>
      <c r="L51" s="556">
        <f t="shared" si="2"/>
        <v>0</v>
      </c>
      <c r="M51" s="552"/>
      <c r="N51" s="28"/>
      <c r="O51" s="534">
        <v>0</v>
      </c>
      <c r="P51" s="535" t="str">
        <f t="shared" si="5"/>
        <v/>
      </c>
      <c r="Q51" s="536">
        <v>1</v>
      </c>
      <c r="S51" s="554" t="str">
        <f t="shared" si="6"/>
        <v>|||||||||0|1</v>
      </c>
    </row>
    <row r="52" spans="1:19" ht="21.45" x14ac:dyDescent="0.75">
      <c r="A52" s="19" t="str">
        <f>IF(AND(E52&lt;&gt;"",K52&gt;0),COUNTIF(K$5:K52,"&gt;0"),"")</f>
        <v/>
      </c>
      <c r="B52" s="19"/>
      <c r="C52" s="19"/>
      <c r="D52" s="19"/>
      <c r="E52" s="522" t="str">
        <f t="shared" si="1"/>
        <v xml:space="preserve"> </v>
      </c>
      <c r="F52" s="522"/>
      <c r="G52" s="524"/>
      <c r="H52" s="453"/>
      <c r="I52" s="551"/>
      <c r="J52" s="559"/>
      <c r="K52" s="555"/>
      <c r="L52" s="556">
        <f t="shared" si="2"/>
        <v>0</v>
      </c>
      <c r="M52" s="552"/>
      <c r="N52" s="28"/>
      <c r="O52" s="534">
        <v>0</v>
      </c>
      <c r="P52" s="535" t="str">
        <f t="shared" si="5"/>
        <v/>
      </c>
      <c r="Q52" s="536">
        <v>1</v>
      </c>
      <c r="S52" s="554" t="str">
        <f t="shared" si="6"/>
        <v>|||||||||0|1</v>
      </c>
    </row>
    <row r="53" spans="1:19" ht="21.45" x14ac:dyDescent="0.75">
      <c r="A53" s="19" t="str">
        <f>IF(AND(E53&lt;&gt;"",K53&gt;0),COUNTIF(K$5:K53,"&gt;0"),"")</f>
        <v/>
      </c>
      <c r="B53" s="19"/>
      <c r="C53" s="19"/>
      <c r="D53" s="19"/>
      <c r="E53" s="522" t="str">
        <f t="shared" si="1"/>
        <v xml:space="preserve"> </v>
      </c>
      <c r="F53" s="522"/>
      <c r="G53" s="524"/>
      <c r="H53" s="453"/>
      <c r="I53" s="551"/>
      <c r="J53" s="559"/>
      <c r="K53" s="555"/>
      <c r="L53" s="556">
        <f t="shared" si="2"/>
        <v>0</v>
      </c>
      <c r="M53" s="552"/>
      <c r="N53" s="28"/>
      <c r="O53" s="534">
        <v>0</v>
      </c>
      <c r="P53" s="535" t="str">
        <f t="shared" si="5"/>
        <v/>
      </c>
      <c r="Q53" s="536">
        <v>1</v>
      </c>
      <c r="S53" s="554" t="str">
        <f t="shared" si="6"/>
        <v>|||||||||0|1</v>
      </c>
    </row>
    <row r="54" spans="1:19" ht="21.45" x14ac:dyDescent="0.75">
      <c r="A54" s="19" t="str">
        <f>IF(AND(E54&lt;&gt;"",K54&gt;0),COUNTIF(K$5:K54,"&gt;0"),"")</f>
        <v/>
      </c>
      <c r="B54" s="19"/>
      <c r="C54" s="19"/>
      <c r="D54" s="19"/>
      <c r="E54" s="522" t="str">
        <f t="shared" si="1"/>
        <v xml:space="preserve"> </v>
      </c>
      <c r="F54" s="522"/>
      <c r="G54" s="524"/>
      <c r="H54" s="453"/>
      <c r="I54" s="551"/>
      <c r="J54" s="559"/>
      <c r="K54" s="555"/>
      <c r="L54" s="556">
        <f t="shared" si="2"/>
        <v>0</v>
      </c>
      <c r="M54" s="552"/>
      <c r="N54" s="28"/>
      <c r="O54" s="534">
        <v>0</v>
      </c>
      <c r="P54" s="535" t="str">
        <f t="shared" si="5"/>
        <v/>
      </c>
      <c r="Q54" s="536">
        <v>1</v>
      </c>
      <c r="S54" s="554" t="str">
        <f t="shared" si="6"/>
        <v>|||||||||0|1</v>
      </c>
    </row>
    <row r="55" spans="1:19" ht="21.45" x14ac:dyDescent="0.75">
      <c r="A55" s="19" t="str">
        <f>IF(AND(E55&lt;&gt;"",K55&gt;0),COUNTIF(K$5:K55,"&gt;0"),"")</f>
        <v/>
      </c>
      <c r="B55" s="19"/>
      <c r="C55" s="19"/>
      <c r="D55" s="19"/>
      <c r="E55" s="522" t="str">
        <f t="shared" si="1"/>
        <v xml:space="preserve"> </v>
      </c>
      <c r="F55" s="522"/>
      <c r="G55" s="524"/>
      <c r="H55" s="453"/>
      <c r="I55" s="551"/>
      <c r="J55" s="559"/>
      <c r="K55" s="555"/>
      <c r="L55" s="556">
        <f t="shared" si="2"/>
        <v>0</v>
      </c>
      <c r="M55" s="552"/>
      <c r="N55" s="28"/>
      <c r="O55" s="534">
        <v>0</v>
      </c>
      <c r="P55" s="535" t="str">
        <f t="shared" si="5"/>
        <v/>
      </c>
      <c r="Q55" s="536">
        <v>1</v>
      </c>
      <c r="S55" s="554" t="str">
        <f t="shared" si="6"/>
        <v>|||||||||0|1</v>
      </c>
    </row>
    <row r="56" spans="1:19" ht="21.45" x14ac:dyDescent="0.75">
      <c r="A56" s="19" t="str">
        <f>IF(AND(E56&lt;&gt;"",K56&gt;0),COUNTIF(K$5:K56,"&gt;0"),"")</f>
        <v/>
      </c>
      <c r="B56" s="19"/>
      <c r="C56" s="19"/>
      <c r="D56" s="19"/>
      <c r="E56" s="522" t="str">
        <f t="shared" si="1"/>
        <v xml:space="preserve"> </v>
      </c>
      <c r="F56" s="522"/>
      <c r="G56" s="524"/>
      <c r="H56" s="453"/>
      <c r="I56" s="551"/>
      <c r="J56" s="559"/>
      <c r="K56" s="555"/>
      <c r="L56" s="556">
        <f t="shared" si="2"/>
        <v>0</v>
      </c>
      <c r="M56" s="552"/>
      <c r="N56" s="28"/>
      <c r="O56" s="534">
        <v>0</v>
      </c>
      <c r="P56" s="535" t="str">
        <f t="shared" si="5"/>
        <v/>
      </c>
      <c r="Q56" s="536">
        <v>1</v>
      </c>
      <c r="S56" s="554" t="str">
        <f t="shared" si="6"/>
        <v>|||||||||0|1</v>
      </c>
    </row>
    <row r="57" spans="1:19" ht="21.45" x14ac:dyDescent="0.75">
      <c r="A57" s="19" t="str">
        <f>IF(AND(E57&lt;&gt;"",K57&gt;0),COUNTIF(K$5:K57,"&gt;0"),"")</f>
        <v/>
      </c>
      <c r="B57" s="19"/>
      <c r="C57" s="19"/>
      <c r="D57" s="19"/>
      <c r="E57" s="522" t="str">
        <f t="shared" si="1"/>
        <v xml:space="preserve"> </v>
      </c>
      <c r="F57" s="522"/>
      <c r="G57" s="524"/>
      <c r="H57" s="453"/>
      <c r="I57" s="551"/>
      <c r="J57" s="559"/>
      <c r="K57" s="555"/>
      <c r="L57" s="556">
        <f t="shared" si="2"/>
        <v>0</v>
      </c>
      <c r="M57" s="552"/>
      <c r="N57" s="28"/>
      <c r="O57" s="534">
        <v>0</v>
      </c>
      <c r="P57" s="535" t="str">
        <f t="shared" si="5"/>
        <v/>
      </c>
      <c r="Q57" s="536">
        <v>1</v>
      </c>
      <c r="S57" s="554" t="str">
        <f t="shared" si="6"/>
        <v>|||||||||0|1</v>
      </c>
    </row>
    <row r="58" spans="1:19" ht="21.45" x14ac:dyDescent="0.75">
      <c r="A58" s="19" t="str">
        <f>IF(AND(E58&lt;&gt;"",K58&gt;0),COUNTIF(K$5:K58,"&gt;0"),"")</f>
        <v/>
      </c>
      <c r="B58" s="19"/>
      <c r="C58" s="19"/>
      <c r="D58" s="19"/>
      <c r="E58" s="522" t="str">
        <f t="shared" si="1"/>
        <v xml:space="preserve"> </v>
      </c>
      <c r="F58" s="522"/>
      <c r="G58" s="524"/>
      <c r="H58" s="453"/>
      <c r="I58" s="551"/>
      <c r="J58" s="559"/>
      <c r="K58" s="555"/>
      <c r="L58" s="556">
        <f t="shared" si="2"/>
        <v>0</v>
      </c>
      <c r="M58" s="552"/>
      <c r="N58" s="28"/>
      <c r="O58" s="534">
        <v>0</v>
      </c>
      <c r="P58" s="535" t="str">
        <f t="shared" si="5"/>
        <v/>
      </c>
      <c r="Q58" s="536">
        <v>1</v>
      </c>
      <c r="S58" s="554" t="str">
        <f t="shared" si="6"/>
        <v>|||||||||0|1</v>
      </c>
    </row>
    <row r="59" spans="1:19" ht="21.45" x14ac:dyDescent="0.75">
      <c r="A59" s="19" t="str">
        <f>IF(AND(E59&lt;&gt;"",K59&gt;0),COUNTIF(K$5:K59,"&gt;0"),"")</f>
        <v/>
      </c>
      <c r="B59" s="19"/>
      <c r="C59" s="19"/>
      <c r="D59" s="19"/>
      <c r="E59" s="522" t="str">
        <f t="shared" si="1"/>
        <v xml:space="preserve"> </v>
      </c>
      <c r="F59" s="522"/>
      <c r="G59" s="524"/>
      <c r="H59" s="453"/>
      <c r="I59" s="551"/>
      <c r="J59" s="559"/>
      <c r="K59" s="555"/>
      <c r="L59" s="556">
        <f t="shared" si="2"/>
        <v>0</v>
      </c>
      <c r="M59" s="552"/>
      <c r="N59" s="28"/>
      <c r="O59" s="534">
        <v>0</v>
      </c>
      <c r="P59" s="535" t="str">
        <f t="shared" si="5"/>
        <v/>
      </c>
      <c r="Q59" s="536">
        <v>1</v>
      </c>
      <c r="S59" s="554" t="str">
        <f t="shared" si="6"/>
        <v>|||||||||0|1</v>
      </c>
    </row>
    <row r="60" spans="1:19" ht="21.45" x14ac:dyDescent="0.75">
      <c r="A60" s="19" t="str">
        <f>IF(AND(E60&lt;&gt;"",K60&gt;0),COUNTIF(K$5:K60,"&gt;0"),"")</f>
        <v/>
      </c>
      <c r="B60" s="19"/>
      <c r="C60" s="19"/>
      <c r="D60" s="19"/>
      <c r="E60" s="522" t="str">
        <f t="shared" si="1"/>
        <v xml:space="preserve"> </v>
      </c>
      <c r="F60" s="522"/>
      <c r="G60" s="524"/>
      <c r="H60" s="453"/>
      <c r="I60" s="551"/>
      <c r="J60" s="559"/>
      <c r="K60" s="555"/>
      <c r="L60" s="556">
        <f t="shared" si="2"/>
        <v>0</v>
      </c>
      <c r="M60" s="552"/>
      <c r="N60" s="28"/>
      <c r="O60" s="534">
        <v>0</v>
      </c>
      <c r="P60" s="535" t="str">
        <f t="shared" si="5"/>
        <v/>
      </c>
      <c r="Q60" s="536">
        <v>1</v>
      </c>
      <c r="S60" s="554" t="str">
        <f t="shared" si="6"/>
        <v>|||||||||0|1</v>
      </c>
    </row>
    <row r="61" spans="1:19" ht="21.45" x14ac:dyDescent="0.75">
      <c r="A61" s="19" t="str">
        <f>IF(AND(E61&lt;&gt;"",K61&gt;0),COUNTIF(K$5:K61,"&gt;0"),"")</f>
        <v/>
      </c>
      <c r="B61" s="19"/>
      <c r="C61" s="19"/>
      <c r="D61" s="19"/>
      <c r="E61" s="522" t="str">
        <f t="shared" si="1"/>
        <v xml:space="preserve"> </v>
      </c>
      <c r="F61" s="522"/>
      <c r="G61" s="524"/>
      <c r="H61" s="453"/>
      <c r="I61" s="551"/>
      <c r="J61" s="559"/>
      <c r="K61" s="555"/>
      <c r="L61" s="556">
        <f t="shared" si="2"/>
        <v>0</v>
      </c>
      <c r="M61" s="552"/>
      <c r="N61" s="28"/>
      <c r="O61" s="534">
        <v>0</v>
      </c>
      <c r="P61" s="535" t="str">
        <f t="shared" si="5"/>
        <v/>
      </c>
      <c r="Q61" s="536">
        <v>1</v>
      </c>
      <c r="S61" s="554" t="str">
        <f t="shared" si="6"/>
        <v>|||||||||0|1</v>
      </c>
    </row>
    <row r="62" spans="1:19" ht="21.45" x14ac:dyDescent="0.75">
      <c r="A62" s="19" t="str">
        <f>IF(AND(E62&lt;&gt;"",K62&gt;0),COUNTIF(K$5:K62,"&gt;0"),"")</f>
        <v/>
      </c>
      <c r="B62" s="19"/>
      <c r="C62" s="19"/>
      <c r="D62" s="19"/>
      <c r="E62" s="522" t="str">
        <f t="shared" si="1"/>
        <v xml:space="preserve"> </v>
      </c>
      <c r="F62" s="522"/>
      <c r="G62" s="524"/>
      <c r="H62" s="453"/>
      <c r="I62" s="551"/>
      <c r="J62" s="559"/>
      <c r="K62" s="555"/>
      <c r="L62" s="556">
        <f t="shared" si="2"/>
        <v>0</v>
      </c>
      <c r="M62" s="552"/>
      <c r="N62" s="28"/>
      <c r="O62" s="534">
        <v>0</v>
      </c>
      <c r="P62" s="535" t="str">
        <f t="shared" si="5"/>
        <v/>
      </c>
      <c r="Q62" s="536">
        <v>1</v>
      </c>
      <c r="S62" s="554" t="str">
        <f t="shared" si="6"/>
        <v>|||||||||0|1</v>
      </c>
    </row>
    <row r="63" spans="1:19" ht="21.45" x14ac:dyDescent="0.75">
      <c r="A63" s="19" t="str">
        <f>IF(AND(E63&lt;&gt;"",K63&gt;0),COUNTIF(K$5:K63,"&gt;0"),"")</f>
        <v/>
      </c>
      <c r="B63" s="19"/>
      <c r="C63" s="19"/>
      <c r="D63" s="19"/>
      <c r="E63" s="522" t="str">
        <f t="shared" si="1"/>
        <v xml:space="preserve"> </v>
      </c>
      <c r="F63" s="522"/>
      <c r="G63" s="524"/>
      <c r="H63" s="453"/>
      <c r="I63" s="551"/>
      <c r="J63" s="559"/>
      <c r="K63" s="555"/>
      <c r="L63" s="556">
        <f t="shared" si="2"/>
        <v>0</v>
      </c>
      <c r="M63" s="552"/>
      <c r="N63" s="28"/>
      <c r="O63" s="534">
        <v>0</v>
      </c>
      <c r="P63" s="535" t="str">
        <f t="shared" si="5"/>
        <v/>
      </c>
      <c r="Q63" s="536">
        <v>1</v>
      </c>
      <c r="S63" s="554" t="str">
        <f t="shared" si="6"/>
        <v>|||||||||0|1</v>
      </c>
    </row>
    <row r="64" spans="1:19" ht="21.45" x14ac:dyDescent="0.75">
      <c r="A64" s="19" t="str">
        <f>IF(AND(E64&lt;&gt;"",K64&gt;0),COUNTIF(K$5:K64,"&gt;0"),"")</f>
        <v/>
      </c>
      <c r="B64" s="19"/>
      <c r="C64" s="19"/>
      <c r="D64" s="19"/>
      <c r="E64" s="522" t="str">
        <f t="shared" si="1"/>
        <v xml:space="preserve"> </v>
      </c>
      <c r="F64" s="522"/>
      <c r="G64" s="524"/>
      <c r="H64" s="453"/>
      <c r="I64" s="551"/>
      <c r="J64" s="559"/>
      <c r="K64" s="555"/>
      <c r="L64" s="556">
        <f t="shared" si="2"/>
        <v>0</v>
      </c>
      <c r="M64" s="552"/>
      <c r="N64" s="28"/>
      <c r="O64" s="534">
        <v>0</v>
      </c>
      <c r="P64" s="535" t="str">
        <f t="shared" si="5"/>
        <v/>
      </c>
      <c r="Q64" s="536">
        <v>1</v>
      </c>
      <c r="S64" s="554" t="str">
        <f t="shared" si="6"/>
        <v>|||||||||0|1</v>
      </c>
    </row>
    <row r="65" spans="1:19" ht="21.45" x14ac:dyDescent="0.75">
      <c r="A65" s="19" t="str">
        <f>IF(AND(E65&lt;&gt;"",K65&gt;0),COUNTIF(K$5:K65,"&gt;0"),"")</f>
        <v/>
      </c>
      <c r="B65" s="19"/>
      <c r="C65" s="19"/>
      <c r="D65" s="19"/>
      <c r="E65" s="522" t="str">
        <f t="shared" si="1"/>
        <v xml:space="preserve"> </v>
      </c>
      <c r="F65" s="522"/>
      <c r="G65" s="524"/>
      <c r="H65" s="453"/>
      <c r="I65" s="551"/>
      <c r="J65" s="559"/>
      <c r="K65" s="555"/>
      <c r="L65" s="556">
        <f t="shared" si="2"/>
        <v>0</v>
      </c>
      <c r="M65" s="552"/>
      <c r="N65" s="28"/>
      <c r="O65" s="534">
        <v>0</v>
      </c>
      <c r="P65" s="535" t="str">
        <f t="shared" si="5"/>
        <v/>
      </c>
      <c r="Q65" s="536">
        <v>1</v>
      </c>
      <c r="S65" s="554" t="str">
        <f t="shared" si="6"/>
        <v>|||||||||0|1</v>
      </c>
    </row>
    <row r="66" spans="1:19" ht="21.45" x14ac:dyDescent="0.75">
      <c r="A66" s="19" t="str">
        <f>IF(AND(E66&lt;&gt;"",K66&gt;0),COUNTIF(K$5:K66,"&gt;0"),"")</f>
        <v/>
      </c>
      <c r="B66" s="19"/>
      <c r="C66" s="19"/>
      <c r="D66" s="19"/>
      <c r="E66" s="522" t="str">
        <f t="shared" si="1"/>
        <v xml:space="preserve"> </v>
      </c>
      <c r="F66" s="522"/>
      <c r="G66" s="524"/>
      <c r="H66" s="453"/>
      <c r="I66" s="551"/>
      <c r="J66" s="559"/>
      <c r="K66" s="555"/>
      <c r="L66" s="556">
        <f t="shared" si="2"/>
        <v>0</v>
      </c>
      <c r="M66" s="552"/>
      <c r="N66" s="28"/>
      <c r="O66" s="534">
        <v>0</v>
      </c>
      <c r="P66" s="535" t="str">
        <f t="shared" si="5"/>
        <v/>
      </c>
      <c r="Q66" s="536">
        <v>1</v>
      </c>
      <c r="S66" s="554" t="str">
        <f t="shared" si="6"/>
        <v>|||||||||0|1</v>
      </c>
    </row>
    <row r="67" spans="1:19" ht="21.45" x14ac:dyDescent="0.75">
      <c r="A67" s="19" t="str">
        <f>IF(AND(E67&lt;&gt;"",K67&gt;0),COUNTIF(K$5:K67,"&gt;0"),"")</f>
        <v/>
      </c>
      <c r="B67" s="19"/>
      <c r="C67" s="19"/>
      <c r="D67" s="19"/>
      <c r="E67" s="522" t="str">
        <f t="shared" si="1"/>
        <v xml:space="preserve"> </v>
      </c>
      <c r="F67" s="522"/>
      <c r="G67" s="524"/>
      <c r="H67" s="453"/>
      <c r="I67" s="551"/>
      <c r="J67" s="559"/>
      <c r="K67" s="555"/>
      <c r="L67" s="556">
        <f t="shared" si="2"/>
        <v>0</v>
      </c>
      <c r="M67" s="552"/>
      <c r="N67" s="28"/>
      <c r="O67" s="534">
        <v>0</v>
      </c>
      <c r="P67" s="535" t="str">
        <f t="shared" si="5"/>
        <v/>
      </c>
      <c r="Q67" s="536">
        <v>1</v>
      </c>
      <c r="S67" s="554" t="str">
        <f t="shared" si="6"/>
        <v>|||||||||0|1</v>
      </c>
    </row>
    <row r="68" spans="1:19" ht="21.45" x14ac:dyDescent="0.75">
      <c r="A68" s="19" t="str">
        <f>IF(AND(E68&lt;&gt;"",K68&gt;0),COUNTIF(K$5:K68,"&gt;0"),"")</f>
        <v/>
      </c>
      <c r="B68" s="19"/>
      <c r="C68" s="19"/>
      <c r="D68" s="19"/>
      <c r="E68" s="522" t="str">
        <f t="shared" si="1"/>
        <v xml:space="preserve"> </v>
      </c>
      <c r="F68" s="522"/>
      <c r="G68" s="524"/>
      <c r="H68" s="453"/>
      <c r="I68" s="551"/>
      <c r="J68" s="559"/>
      <c r="K68" s="555"/>
      <c r="L68" s="556">
        <f t="shared" si="2"/>
        <v>0</v>
      </c>
      <c r="M68" s="552"/>
      <c r="N68" s="28"/>
      <c r="O68" s="534">
        <v>0</v>
      </c>
      <c r="P68" s="535" t="str">
        <f t="shared" si="5"/>
        <v/>
      </c>
      <c r="Q68" s="536">
        <v>1</v>
      </c>
      <c r="S68" s="554" t="str">
        <f t="shared" si="6"/>
        <v>|||||||||0|1</v>
      </c>
    </row>
    <row r="69" spans="1:19" ht="21.45" x14ac:dyDescent="0.75">
      <c r="A69" s="19" t="str">
        <f>IF(AND(E69&lt;&gt;"",K69&gt;0),COUNTIF(K$5:K69,"&gt;0"),"")</f>
        <v/>
      </c>
      <c r="B69" s="19"/>
      <c r="C69" s="19"/>
      <c r="D69" s="19"/>
      <c r="E69" s="522" t="str">
        <f t="shared" si="1"/>
        <v xml:space="preserve"> </v>
      </c>
      <c r="F69" s="522"/>
      <c r="G69" s="524"/>
      <c r="H69" s="453"/>
      <c r="I69" s="551"/>
      <c r="J69" s="559"/>
      <c r="K69" s="555"/>
      <c r="L69" s="556">
        <f t="shared" si="2"/>
        <v>0</v>
      </c>
      <c r="M69" s="552"/>
      <c r="N69" s="28"/>
      <c r="O69" s="534">
        <v>0</v>
      </c>
      <c r="P69" s="535" t="str">
        <f t="shared" si="5"/>
        <v/>
      </c>
      <c r="Q69" s="536">
        <v>1</v>
      </c>
      <c r="S69" s="554" t="str">
        <f t="shared" si="6"/>
        <v>|||||||||0|1</v>
      </c>
    </row>
    <row r="70" spans="1:19" ht="21.45" x14ac:dyDescent="0.75">
      <c r="A70" s="19" t="str">
        <f>IF(AND(E70&lt;&gt;"",K70&gt;0),COUNTIF(K$5:K70,"&gt;0"),"")</f>
        <v/>
      </c>
      <c r="B70" s="19"/>
      <c r="C70" s="19"/>
      <c r="D70" s="19"/>
      <c r="E70" s="522" t="str">
        <f t="shared" ref="E70:E79" si="7">CONCATENATE(B70,C70," ",D70)</f>
        <v xml:space="preserve"> </v>
      </c>
      <c r="F70" s="522"/>
      <c r="G70" s="524"/>
      <c r="H70" s="453"/>
      <c r="I70" s="551"/>
      <c r="J70" s="559"/>
      <c r="K70" s="555"/>
      <c r="L70" s="556">
        <f t="shared" ref="L70:L79" si="8">ROUND((K70*(J70/100)),2)</f>
        <v>0</v>
      </c>
      <c r="M70" s="552"/>
      <c r="N70" s="28"/>
      <c r="O70" s="534">
        <v>0</v>
      </c>
      <c r="P70" s="535" t="str">
        <f t="shared" ref="P70:P79" si="9">IF(ISNUMBER(A70),CEILING(A70/6,1),"")</f>
        <v/>
      </c>
      <c r="Q70" s="536">
        <v>1</v>
      </c>
      <c r="S70" s="554" t="str">
        <f t="shared" ref="S70:S79" si="10">CONCATENATE(A70,"|",G70,"|",B70,"|",C70,"|",D70,"|",M70,"|",I70,"|",J70,"|",K70,"|",L70,"|",Q70)</f>
        <v>|||||||||0|1</v>
      </c>
    </row>
    <row r="71" spans="1:19" ht="21.45" x14ac:dyDescent="0.75">
      <c r="A71" s="19" t="str">
        <f>IF(AND(E71&lt;&gt;"",K71&gt;0),COUNTIF(K$5:K71,"&gt;0"),"")</f>
        <v/>
      </c>
      <c r="B71" s="19"/>
      <c r="C71" s="19"/>
      <c r="D71" s="19"/>
      <c r="E71" s="522" t="str">
        <f t="shared" si="7"/>
        <v xml:space="preserve"> </v>
      </c>
      <c r="F71" s="522"/>
      <c r="G71" s="524"/>
      <c r="H71" s="453"/>
      <c r="I71" s="551"/>
      <c r="J71" s="559"/>
      <c r="K71" s="555"/>
      <c r="L71" s="556">
        <f t="shared" si="8"/>
        <v>0</v>
      </c>
      <c r="M71" s="552"/>
      <c r="N71" s="28"/>
      <c r="O71" s="534">
        <v>0</v>
      </c>
      <c r="P71" s="535" t="str">
        <f t="shared" si="9"/>
        <v/>
      </c>
      <c r="Q71" s="536">
        <v>1</v>
      </c>
      <c r="S71" s="554" t="str">
        <f t="shared" si="10"/>
        <v>|||||||||0|1</v>
      </c>
    </row>
    <row r="72" spans="1:19" ht="21.45" x14ac:dyDescent="0.75">
      <c r="A72" s="19" t="str">
        <f>IF(AND(E72&lt;&gt;"",K72&gt;0),COUNTIF(K$5:K72,"&gt;0"),"")</f>
        <v/>
      </c>
      <c r="B72" s="19"/>
      <c r="C72" s="19"/>
      <c r="D72" s="19"/>
      <c r="E72" s="522" t="str">
        <f t="shared" si="7"/>
        <v xml:space="preserve"> </v>
      </c>
      <c r="F72" s="522"/>
      <c r="G72" s="524"/>
      <c r="H72" s="453"/>
      <c r="I72" s="551"/>
      <c r="J72" s="559"/>
      <c r="K72" s="555"/>
      <c r="L72" s="556">
        <f t="shared" si="8"/>
        <v>0</v>
      </c>
      <c r="M72" s="552"/>
      <c r="N72" s="28"/>
      <c r="O72" s="534">
        <v>0</v>
      </c>
      <c r="P72" s="535" t="str">
        <f t="shared" si="9"/>
        <v/>
      </c>
      <c r="Q72" s="536">
        <v>1</v>
      </c>
      <c r="S72" s="554" t="str">
        <f t="shared" si="10"/>
        <v>|||||||||0|1</v>
      </c>
    </row>
    <row r="73" spans="1:19" ht="21.45" x14ac:dyDescent="0.75">
      <c r="A73" s="19" t="str">
        <f>IF(AND(E73&lt;&gt;"",K73&gt;0),COUNTIF(K$5:K73,"&gt;0"),"")</f>
        <v/>
      </c>
      <c r="B73" s="19"/>
      <c r="C73" s="19"/>
      <c r="D73" s="19"/>
      <c r="E73" s="522" t="str">
        <f t="shared" si="7"/>
        <v xml:space="preserve"> </v>
      </c>
      <c r="F73" s="522"/>
      <c r="G73" s="524"/>
      <c r="H73" s="453"/>
      <c r="I73" s="551"/>
      <c r="J73" s="559"/>
      <c r="K73" s="555"/>
      <c r="L73" s="556">
        <f t="shared" si="8"/>
        <v>0</v>
      </c>
      <c r="M73" s="552"/>
      <c r="N73" s="28"/>
      <c r="O73" s="534">
        <v>0</v>
      </c>
      <c r="P73" s="535" t="str">
        <f t="shared" si="9"/>
        <v/>
      </c>
      <c r="Q73" s="536">
        <v>1</v>
      </c>
      <c r="S73" s="554" t="str">
        <f t="shared" si="10"/>
        <v>|||||||||0|1</v>
      </c>
    </row>
    <row r="74" spans="1:19" ht="21.45" x14ac:dyDescent="0.75">
      <c r="A74" s="19" t="str">
        <f>IF(AND(E74&lt;&gt;"",K74&gt;0),COUNTIF(K$5:K74,"&gt;0"),"")</f>
        <v/>
      </c>
      <c r="B74" s="19"/>
      <c r="C74" s="19"/>
      <c r="D74" s="19"/>
      <c r="E74" s="522" t="str">
        <f t="shared" si="7"/>
        <v xml:space="preserve"> </v>
      </c>
      <c r="F74" s="522"/>
      <c r="G74" s="524"/>
      <c r="H74" s="453"/>
      <c r="I74" s="551"/>
      <c r="J74" s="559"/>
      <c r="K74" s="555"/>
      <c r="L74" s="556">
        <f t="shared" si="8"/>
        <v>0</v>
      </c>
      <c r="M74" s="552"/>
      <c r="N74" s="28"/>
      <c r="O74" s="534">
        <v>0</v>
      </c>
      <c r="P74" s="535" t="str">
        <f t="shared" si="9"/>
        <v/>
      </c>
      <c r="Q74" s="536">
        <v>1</v>
      </c>
      <c r="S74" s="554" t="str">
        <f t="shared" si="10"/>
        <v>|||||||||0|1</v>
      </c>
    </row>
    <row r="75" spans="1:19" ht="21.45" x14ac:dyDescent="0.75">
      <c r="A75" s="19" t="str">
        <f>IF(AND(E75&lt;&gt;"",K75&gt;0),COUNTIF(K$5:K75,"&gt;0"),"")</f>
        <v/>
      </c>
      <c r="B75" s="19"/>
      <c r="C75" s="19"/>
      <c r="D75" s="19"/>
      <c r="E75" s="522" t="str">
        <f t="shared" si="7"/>
        <v xml:space="preserve"> </v>
      </c>
      <c r="F75" s="522"/>
      <c r="G75" s="524"/>
      <c r="H75" s="453"/>
      <c r="I75" s="551"/>
      <c r="J75" s="559"/>
      <c r="K75" s="555"/>
      <c r="L75" s="556">
        <f t="shared" si="8"/>
        <v>0</v>
      </c>
      <c r="M75" s="552"/>
      <c r="N75" s="28"/>
      <c r="O75" s="534">
        <v>0</v>
      </c>
      <c r="P75" s="535" t="str">
        <f t="shared" si="9"/>
        <v/>
      </c>
      <c r="Q75" s="536">
        <v>1</v>
      </c>
      <c r="S75" s="554" t="str">
        <f t="shared" si="10"/>
        <v>|||||||||0|1</v>
      </c>
    </row>
    <row r="76" spans="1:19" ht="21.45" x14ac:dyDescent="0.75">
      <c r="A76" s="19" t="str">
        <f>IF(AND(E76&lt;&gt;"",K76&gt;0),COUNTIF(K$5:K76,"&gt;0"),"")</f>
        <v/>
      </c>
      <c r="B76" s="19"/>
      <c r="C76" s="19"/>
      <c r="D76" s="19"/>
      <c r="E76" s="522" t="str">
        <f t="shared" si="7"/>
        <v xml:space="preserve"> </v>
      </c>
      <c r="F76" s="522"/>
      <c r="G76" s="524"/>
      <c r="H76" s="453"/>
      <c r="I76" s="551"/>
      <c r="J76" s="559"/>
      <c r="K76" s="555"/>
      <c r="L76" s="556">
        <f t="shared" si="8"/>
        <v>0</v>
      </c>
      <c r="M76" s="552"/>
      <c r="N76" s="28"/>
      <c r="O76" s="534">
        <v>0</v>
      </c>
      <c r="P76" s="535" t="str">
        <f t="shared" si="9"/>
        <v/>
      </c>
      <c r="Q76" s="536">
        <v>1</v>
      </c>
      <c r="S76" s="554" t="str">
        <f t="shared" si="10"/>
        <v>|||||||||0|1</v>
      </c>
    </row>
    <row r="77" spans="1:19" ht="21.45" x14ac:dyDescent="0.75">
      <c r="A77" s="19" t="str">
        <f>IF(AND(E77&lt;&gt;"",K77&gt;0),COUNTIF(K$5:K77,"&gt;0"),"")</f>
        <v/>
      </c>
      <c r="B77" s="19"/>
      <c r="C77" s="19"/>
      <c r="D77" s="19"/>
      <c r="E77" s="522" t="str">
        <f t="shared" si="7"/>
        <v xml:space="preserve"> </v>
      </c>
      <c r="F77" s="522"/>
      <c r="G77" s="524"/>
      <c r="H77" s="453"/>
      <c r="I77" s="551"/>
      <c r="J77" s="559"/>
      <c r="K77" s="555"/>
      <c r="L77" s="556">
        <f t="shared" si="8"/>
        <v>0</v>
      </c>
      <c r="M77" s="552"/>
      <c r="N77" s="28"/>
      <c r="O77" s="534">
        <v>0</v>
      </c>
      <c r="P77" s="535" t="str">
        <f t="shared" si="9"/>
        <v/>
      </c>
      <c r="Q77" s="536">
        <v>1</v>
      </c>
      <c r="S77" s="554" t="str">
        <f t="shared" si="10"/>
        <v>|||||||||0|1</v>
      </c>
    </row>
    <row r="78" spans="1:19" ht="21.45" x14ac:dyDescent="0.75">
      <c r="A78" s="19" t="str">
        <f>IF(AND(E78&lt;&gt;"",K78&gt;0),COUNTIF(K$5:K78,"&gt;0"),"")</f>
        <v/>
      </c>
      <c r="B78" s="19"/>
      <c r="C78" s="19"/>
      <c r="D78" s="19"/>
      <c r="E78" s="522" t="str">
        <f t="shared" si="7"/>
        <v xml:space="preserve"> </v>
      </c>
      <c r="F78" s="522"/>
      <c r="G78" s="524"/>
      <c r="H78" s="453"/>
      <c r="I78" s="551"/>
      <c r="J78" s="559"/>
      <c r="K78" s="555"/>
      <c r="L78" s="556">
        <f t="shared" si="8"/>
        <v>0</v>
      </c>
      <c r="M78" s="552"/>
      <c r="N78" s="28"/>
      <c r="O78" s="534">
        <v>0</v>
      </c>
      <c r="P78" s="535" t="str">
        <f t="shared" si="9"/>
        <v/>
      </c>
      <c r="Q78" s="536">
        <v>1</v>
      </c>
      <c r="S78" s="554" t="str">
        <f t="shared" si="10"/>
        <v>|||||||||0|1</v>
      </c>
    </row>
    <row r="79" spans="1:19" ht="21.45" x14ac:dyDescent="0.75">
      <c r="A79" s="19" t="str">
        <f>IF(AND(E79&lt;&gt;"",K79&gt;0),COUNTIF(K$5:K79,"&gt;0"),"")</f>
        <v/>
      </c>
      <c r="B79" s="19"/>
      <c r="C79" s="19"/>
      <c r="D79" s="19"/>
      <c r="E79" s="522" t="str">
        <f t="shared" si="7"/>
        <v xml:space="preserve"> </v>
      </c>
      <c r="F79" s="522"/>
      <c r="G79" s="524"/>
      <c r="H79" s="453"/>
      <c r="I79" s="551"/>
      <c r="J79" s="559"/>
      <c r="K79" s="555"/>
      <c r="L79" s="556">
        <f t="shared" si="8"/>
        <v>0</v>
      </c>
      <c r="M79" s="552"/>
      <c r="N79" s="28"/>
      <c r="O79" s="534">
        <v>0</v>
      </c>
      <c r="P79" s="535" t="str">
        <f t="shared" si="9"/>
        <v/>
      </c>
      <c r="Q79" s="536">
        <v>1</v>
      </c>
      <c r="S79" s="554" t="str">
        <f t="shared" si="10"/>
        <v>|||||||||0|1</v>
      </c>
    </row>
    <row r="80" spans="1:19" ht="7.5" customHeight="1" x14ac:dyDescent="0.75">
      <c r="A80" s="525" t="str">
        <f>IF(AND(E80&lt;&gt;"",K80&gt;0),COUNTIF(K$5:K80,"&gt;0"),"")</f>
        <v/>
      </c>
      <c r="B80" s="525"/>
      <c r="C80" s="525"/>
      <c r="D80" s="525"/>
      <c r="E80" s="526"/>
      <c r="F80" s="526"/>
      <c r="G80" s="527"/>
      <c r="H80" s="528"/>
      <c r="I80" s="529"/>
      <c r="J80" s="530"/>
      <c r="K80" s="531"/>
      <c r="L80" s="531"/>
      <c r="M80" s="526"/>
      <c r="N80" s="526"/>
      <c r="O80" s="526"/>
      <c r="P80" s="532"/>
      <c r="Q80" s="533"/>
    </row>
    <row r="81" spans="7:17" s="14" customFormat="1" x14ac:dyDescent="0.3">
      <c r="G81" s="16"/>
      <c r="H81" s="15"/>
      <c r="K81" s="17">
        <f>SUM(K5:K79)</f>
        <v>50000</v>
      </c>
      <c r="L81" s="17">
        <f>SUM(L5:L77)</f>
        <v>1500</v>
      </c>
      <c r="P81" s="18"/>
      <c r="Q81" s="18"/>
    </row>
    <row r="82" spans="7:17" x14ac:dyDescent="0.75">
      <c r="H82" s="9"/>
      <c r="K82" s="11"/>
      <c r="L82" s="11"/>
    </row>
    <row r="83" spans="7:17" x14ac:dyDescent="0.75">
      <c r="H83" s="9"/>
      <c r="K83" s="11"/>
      <c r="L83" s="11"/>
    </row>
    <row r="84" spans="7:17" x14ac:dyDescent="0.75">
      <c r="H84" s="9"/>
      <c r="K84" s="11"/>
      <c r="L84" s="11"/>
    </row>
    <row r="85" spans="7:17" x14ac:dyDescent="0.75">
      <c r="H85" s="9"/>
      <c r="K85" s="11"/>
      <c r="L85" s="11"/>
    </row>
    <row r="86" spans="7:17" x14ac:dyDescent="0.75">
      <c r="H86" s="9"/>
    </row>
    <row r="87" spans="7:17" x14ac:dyDescent="0.75">
      <c r="H87" s="9"/>
    </row>
    <row r="88" spans="7:17" x14ac:dyDescent="0.75">
      <c r="H88" s="9"/>
    </row>
    <row r="89" spans="7:17" x14ac:dyDescent="0.75">
      <c r="H89" s="9"/>
    </row>
    <row r="90" spans="7:17" x14ac:dyDescent="0.75">
      <c r="H90" s="9"/>
    </row>
    <row r="91" spans="7:17" x14ac:dyDescent="0.75">
      <c r="H91" s="9"/>
    </row>
    <row r="92" spans="7:17" x14ac:dyDescent="0.75">
      <c r="H92" s="9"/>
    </row>
    <row r="93" spans="7:17" x14ac:dyDescent="0.75">
      <c r="H93" s="9"/>
    </row>
    <row r="94" spans="7:17" x14ac:dyDescent="0.75">
      <c r="H94" s="9"/>
    </row>
    <row r="95" spans="7:17" x14ac:dyDescent="0.75">
      <c r="H95" s="9"/>
    </row>
    <row r="96" spans="7:17" x14ac:dyDescent="0.75">
      <c r="H96" s="9"/>
    </row>
    <row r="97" spans="8:8" x14ac:dyDescent="0.75">
      <c r="H97" s="9"/>
    </row>
    <row r="98" spans="8:8" x14ac:dyDescent="0.75">
      <c r="H98" s="9"/>
    </row>
    <row r="99" spans="8:8" x14ac:dyDescent="0.75">
      <c r="H99" s="9"/>
    </row>
    <row r="100" spans="8:8" x14ac:dyDescent="0.75">
      <c r="H100" s="9"/>
    </row>
    <row r="101" spans="8:8" x14ac:dyDescent="0.75">
      <c r="H101" s="9"/>
    </row>
    <row r="102" spans="8:8" x14ac:dyDescent="0.75">
      <c r="H102" s="9"/>
    </row>
    <row r="103" spans="8:8" x14ac:dyDescent="0.75">
      <c r="H103" s="9"/>
    </row>
    <row r="104" spans="8:8" x14ac:dyDescent="0.75">
      <c r="H104" s="9"/>
    </row>
    <row r="105" spans="8:8" x14ac:dyDescent="0.75">
      <c r="H105" s="9"/>
    </row>
    <row r="106" spans="8:8" x14ac:dyDescent="0.75">
      <c r="H106" s="9"/>
    </row>
    <row r="107" spans="8:8" x14ac:dyDescent="0.75">
      <c r="H107" s="9"/>
    </row>
    <row r="108" spans="8:8" x14ac:dyDescent="0.75">
      <c r="H108" s="9"/>
    </row>
    <row r="109" spans="8:8" x14ac:dyDescent="0.75">
      <c r="H109" s="9"/>
    </row>
    <row r="110" spans="8:8" x14ac:dyDescent="0.75">
      <c r="H110" s="9"/>
    </row>
    <row r="111" spans="8:8" x14ac:dyDescent="0.75">
      <c r="H111" s="9"/>
    </row>
    <row r="112" spans="8:8" x14ac:dyDescent="0.75">
      <c r="H112" s="9"/>
    </row>
    <row r="113" spans="8:8" x14ac:dyDescent="0.75">
      <c r="H113" s="9"/>
    </row>
    <row r="114" spans="8:8" x14ac:dyDescent="0.75">
      <c r="H114" s="9"/>
    </row>
    <row r="115" spans="8:8" x14ac:dyDescent="0.75">
      <c r="H115" s="9"/>
    </row>
    <row r="116" spans="8:8" x14ac:dyDescent="0.75">
      <c r="H116" s="9"/>
    </row>
    <row r="117" spans="8:8" x14ac:dyDescent="0.75">
      <c r="H117" s="9"/>
    </row>
    <row r="118" spans="8:8" x14ac:dyDescent="0.75">
      <c r="H118" s="9"/>
    </row>
    <row r="119" spans="8:8" x14ac:dyDescent="0.75">
      <c r="H119" s="9"/>
    </row>
    <row r="120" spans="8:8" x14ac:dyDescent="0.75">
      <c r="H120" s="9"/>
    </row>
    <row r="121" spans="8:8" x14ac:dyDescent="0.75">
      <c r="H121" s="9"/>
    </row>
    <row r="122" spans="8:8" x14ac:dyDescent="0.75">
      <c r="H122" s="9"/>
    </row>
    <row r="123" spans="8:8" x14ac:dyDescent="0.75">
      <c r="H123" s="9"/>
    </row>
    <row r="124" spans="8:8" x14ac:dyDescent="0.75">
      <c r="H124" s="9"/>
    </row>
    <row r="125" spans="8:8" x14ac:dyDescent="0.75">
      <c r="H125" s="9"/>
    </row>
    <row r="126" spans="8:8" x14ac:dyDescent="0.75">
      <c r="H126" s="9"/>
    </row>
    <row r="127" spans="8:8" x14ac:dyDescent="0.75">
      <c r="H127" s="9"/>
    </row>
    <row r="128" spans="8:8" x14ac:dyDescent="0.75">
      <c r="H128" s="9"/>
    </row>
    <row r="129" spans="8:8" x14ac:dyDescent="0.75">
      <c r="H129" s="9"/>
    </row>
    <row r="130" spans="8:8" x14ac:dyDescent="0.75">
      <c r="H130" s="9"/>
    </row>
    <row r="131" spans="8:8" x14ac:dyDescent="0.75">
      <c r="H131" s="9"/>
    </row>
    <row r="132" spans="8:8" x14ac:dyDescent="0.75">
      <c r="H132" s="9"/>
    </row>
    <row r="133" spans="8:8" x14ac:dyDescent="0.75">
      <c r="H133" s="9"/>
    </row>
    <row r="134" spans="8:8" x14ac:dyDescent="0.75">
      <c r="H134" s="9"/>
    </row>
    <row r="135" spans="8:8" x14ac:dyDescent="0.75">
      <c r="H135" s="9"/>
    </row>
    <row r="136" spans="8:8" x14ac:dyDescent="0.75">
      <c r="H136" s="9"/>
    </row>
    <row r="137" spans="8:8" x14ac:dyDescent="0.75">
      <c r="H137" s="9"/>
    </row>
    <row r="138" spans="8:8" x14ac:dyDescent="0.75">
      <c r="H138" s="9"/>
    </row>
    <row r="139" spans="8:8" x14ac:dyDescent="0.75">
      <c r="H139" s="9"/>
    </row>
    <row r="140" spans="8:8" x14ac:dyDescent="0.75">
      <c r="H140" s="9"/>
    </row>
    <row r="141" spans="8:8" x14ac:dyDescent="0.75">
      <c r="H141" s="9"/>
    </row>
    <row r="142" spans="8:8" x14ac:dyDescent="0.75">
      <c r="H142" s="9"/>
    </row>
    <row r="143" spans="8:8" x14ac:dyDescent="0.75">
      <c r="H143" s="9"/>
    </row>
    <row r="144" spans="8:8" x14ac:dyDescent="0.75">
      <c r="H144" s="9"/>
    </row>
    <row r="145" spans="8:8" x14ac:dyDescent="0.75">
      <c r="H145" s="9"/>
    </row>
    <row r="146" spans="8:8" x14ac:dyDescent="0.75">
      <c r="H146" s="9"/>
    </row>
    <row r="147" spans="8:8" x14ac:dyDescent="0.75">
      <c r="H147" s="9"/>
    </row>
  </sheetData>
  <mergeCells count="2">
    <mergeCell ref="I3:M3"/>
    <mergeCell ref="N2:Q2"/>
  </mergeCells>
  <dataValidations count="2">
    <dataValidation type="list" allowBlank="1" showInputMessage="1" showErrorMessage="1" sqref="J80" xr:uid="{00000000-0002-0000-0100-000000000000}">
      <formula1>"1%,2%,3%,5%"</formula1>
    </dataValidation>
    <dataValidation type="list" allowBlank="1" showInputMessage="1" showErrorMessage="1" sqref="I5:I80" xr:uid="{00000000-0002-0000-0100-000001000000}">
      <formula1>"ค่าบริการ,ค่าจ้าง,ค่าเช่า,ค่าขนส่ง,ค่าสอบบัญชี"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F80BA-F75B-40DE-9AE6-8760F2EA403A}">
  <sheetPr>
    <tabColor theme="6"/>
    <pageSetUpPr fitToPage="1"/>
  </sheetPr>
  <dimension ref="A1:S64"/>
  <sheetViews>
    <sheetView showGridLines="0" showZeros="0" zoomScaleNormal="100" workbookViewId="0">
      <pane ySplit="1" topLeftCell="A2" activePane="bottomLeft" state="frozen"/>
      <selection activeCell="G60" sqref="G60"/>
      <selection pane="bottomLeft" activeCell="G50" sqref="G50:R50"/>
    </sheetView>
  </sheetViews>
  <sheetFormatPr defaultRowHeight="12.45" x14ac:dyDescent="0.3"/>
  <cols>
    <col min="1" max="1" width="2.7109375" style="465" customWidth="1"/>
    <col min="2" max="2" width="2.28515625" style="465" customWidth="1"/>
    <col min="3" max="3" width="3.28515625" style="465" customWidth="1"/>
    <col min="4" max="4" width="3.85546875" style="465" customWidth="1"/>
    <col min="5" max="6" width="7.7109375" style="465" customWidth="1"/>
    <col min="7" max="7" width="5.7109375" style="465" customWidth="1"/>
    <col min="8" max="8" width="2.7109375" style="465" customWidth="1"/>
    <col min="9" max="9" width="11.7109375" style="465" customWidth="1"/>
    <col min="10" max="10" width="2.7109375" style="465" customWidth="1"/>
    <col min="11" max="11" width="11.7109375" style="465" customWidth="1"/>
    <col min="12" max="12" width="4.7109375" style="465" customWidth="1"/>
    <col min="13" max="13" width="2.7109375" style="465" customWidth="1"/>
    <col min="14" max="14" width="10.7109375" style="465" customWidth="1"/>
    <col min="15" max="15" width="2.7109375" style="465" customWidth="1"/>
    <col min="16" max="16" width="10.7109375" style="465" customWidth="1"/>
    <col min="17" max="17" width="2.7109375" style="465" customWidth="1"/>
    <col min="18" max="18" width="10.7109375" style="465" customWidth="1"/>
    <col min="19" max="19" width="9.28515625" style="465" customWidth="1"/>
    <col min="20" max="16384" width="9.140625" style="465"/>
  </cols>
  <sheetData>
    <row r="1" spans="1:19" s="459" customFormat="1" x14ac:dyDescent="0.3">
      <c r="A1" s="457" t="s">
        <v>146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457"/>
      <c r="O1" s="457"/>
      <c r="P1" s="457"/>
      <c r="Q1" s="457"/>
      <c r="R1" s="457"/>
      <c r="S1" s="458" t="s">
        <v>147</v>
      </c>
    </row>
    <row r="2" spans="1:19" ht="18.649999999999999" customHeight="1" x14ac:dyDescent="0.45">
      <c r="A2" s="460" t="s">
        <v>148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2" t="s">
        <v>38</v>
      </c>
      <c r="Q2" s="463"/>
      <c r="R2" s="464"/>
    </row>
    <row r="3" spans="1:19" ht="15.45" x14ac:dyDescent="0.35">
      <c r="A3" s="466" t="s">
        <v>149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8" t="s">
        <v>40</v>
      </c>
      <c r="Q3" s="469"/>
      <c r="R3" s="470"/>
    </row>
    <row r="4" spans="1:19" ht="5.15" customHeight="1" x14ac:dyDescent="0.3"/>
    <row r="5" spans="1:19" ht="15" customHeight="1" x14ac:dyDescent="0.55000000000000004">
      <c r="A5" s="471" t="s">
        <v>150</v>
      </c>
      <c r="B5" s="463"/>
      <c r="C5" s="463"/>
      <c r="D5" s="463"/>
      <c r="E5" s="463"/>
      <c r="F5" s="463"/>
      <c r="G5" s="463"/>
      <c r="H5" s="463"/>
      <c r="I5" s="463"/>
      <c r="J5" s="463"/>
      <c r="K5" s="463"/>
      <c r="L5" s="463"/>
      <c r="M5" s="463"/>
      <c r="N5" s="462"/>
      <c r="O5" s="462" t="s">
        <v>7</v>
      </c>
      <c r="P5" s="472" t="s">
        <v>151</v>
      </c>
      <c r="Q5" s="473"/>
      <c r="R5" s="472"/>
      <c r="S5" s="474"/>
    </row>
    <row r="6" spans="1:19" ht="21" customHeight="1" x14ac:dyDescent="0.55000000000000004">
      <c r="A6" s="475" t="s">
        <v>139</v>
      </c>
      <c r="C6" s="566" t="str">
        <f>DATA!D7</f>
        <v>บริษัท รักการเสียภาษี จำกัด</v>
      </c>
      <c r="D6" s="566"/>
      <c r="E6" s="566"/>
      <c r="F6" s="566"/>
      <c r="G6" s="566"/>
      <c r="H6" s="566"/>
      <c r="I6" s="566"/>
      <c r="J6" s="566"/>
      <c r="K6" s="566"/>
      <c r="N6" s="476"/>
      <c r="O6" s="476" t="s">
        <v>152</v>
      </c>
      <c r="P6" s="568" t="str">
        <f>DATA!D2</f>
        <v>0105551234567</v>
      </c>
      <c r="Q6" s="569"/>
      <c r="R6" s="570"/>
      <c r="S6" s="474"/>
    </row>
    <row r="7" spans="1:19" x14ac:dyDescent="0.3">
      <c r="A7" s="477"/>
      <c r="C7" s="478" t="s">
        <v>153</v>
      </c>
      <c r="R7" s="479"/>
    </row>
    <row r="8" spans="1:19" ht="21" customHeight="1" x14ac:dyDescent="0.3">
      <c r="A8" s="475" t="s">
        <v>6</v>
      </c>
      <c r="C8" s="566" t="str">
        <f>DATA!D8</f>
        <v>90 ซอยพหลโยธิน 7 ถนนพหลโยธิน แขวงพญาไท เขตพญาไท กรุงเทพฯ 10400</v>
      </c>
      <c r="D8" s="566"/>
      <c r="E8" s="566"/>
      <c r="F8" s="566"/>
      <c r="G8" s="566"/>
      <c r="H8" s="566"/>
      <c r="I8" s="566"/>
      <c r="J8" s="566"/>
      <c r="K8" s="566"/>
      <c r="L8" s="566"/>
      <c r="M8" s="566"/>
      <c r="N8" s="566"/>
      <c r="O8" s="566"/>
      <c r="P8" s="566"/>
      <c r="Q8" s="566"/>
      <c r="R8" s="567"/>
    </row>
    <row r="9" spans="1:19" x14ac:dyDescent="0.3">
      <c r="A9" s="480"/>
      <c r="B9" s="481"/>
      <c r="C9" s="482" t="s">
        <v>154</v>
      </c>
      <c r="D9" s="481"/>
      <c r="E9" s="481"/>
      <c r="F9" s="481"/>
      <c r="G9" s="481"/>
      <c r="H9" s="481"/>
      <c r="I9" s="481"/>
      <c r="J9" s="481"/>
      <c r="K9" s="481"/>
      <c r="L9" s="481"/>
      <c r="M9" s="481"/>
      <c r="N9" s="481"/>
      <c r="O9" s="481"/>
      <c r="P9" s="481"/>
      <c r="Q9" s="481"/>
      <c r="R9" s="483"/>
    </row>
    <row r="10" spans="1:19" ht="5.15" customHeight="1" x14ac:dyDescent="0.3"/>
    <row r="11" spans="1:19" ht="15" customHeight="1" x14ac:dyDescent="0.55000000000000004">
      <c r="A11" s="471" t="s">
        <v>155</v>
      </c>
      <c r="B11" s="463"/>
      <c r="C11" s="463"/>
      <c r="D11" s="463"/>
      <c r="E11" s="463"/>
      <c r="F11" s="463"/>
      <c r="G11" s="463"/>
      <c r="H11" s="463"/>
      <c r="I11" s="463"/>
      <c r="J11" s="463"/>
      <c r="K11" s="463"/>
      <c r="L11" s="463"/>
      <c r="M11" s="462"/>
      <c r="N11" s="484"/>
      <c r="O11" s="462" t="s">
        <v>7</v>
      </c>
      <c r="P11" s="472" t="s">
        <v>151</v>
      </c>
      <c r="Q11" s="473"/>
      <c r="R11" s="472"/>
      <c r="S11" s="474"/>
    </row>
    <row r="12" spans="1:19" ht="21" customHeight="1" x14ac:dyDescent="0.55000000000000004">
      <c r="A12" s="475" t="s">
        <v>139</v>
      </c>
      <c r="C12" s="571" t="str">
        <f>IF(D16="","",VLOOKUP(D16,DT!A4:F500,5))</f>
        <v>นายนัท รักกรมสรรพากร</v>
      </c>
      <c r="D12" s="571"/>
      <c r="E12" s="571"/>
      <c r="F12" s="571"/>
      <c r="G12" s="571"/>
      <c r="H12" s="571"/>
      <c r="I12" s="571"/>
      <c r="J12" s="571"/>
      <c r="K12" s="571"/>
      <c r="M12" s="476"/>
      <c r="N12" s="485"/>
      <c r="O12" s="476" t="s">
        <v>152</v>
      </c>
      <c r="P12" s="572">
        <f>IF(D16="","",VLOOKUP(D16,DT!A4:G500,7))</f>
        <v>1102000371130</v>
      </c>
      <c r="Q12" s="573"/>
      <c r="R12" s="574"/>
      <c r="S12" s="474"/>
    </row>
    <row r="13" spans="1:19" x14ac:dyDescent="0.3">
      <c r="A13" s="477"/>
      <c r="C13" s="478" t="s">
        <v>153</v>
      </c>
      <c r="R13" s="479"/>
    </row>
    <row r="14" spans="1:19" ht="21" customHeight="1" x14ac:dyDescent="0.3">
      <c r="A14" s="475" t="s">
        <v>6</v>
      </c>
      <c r="C14" s="566" t="str">
        <f>IF(D16="","",VLOOKUP(D16,DT!A4:F500,6))</f>
        <v>833 ซอยสุขุมวิท 45 ถนนสุขุมวิท แขวงคลองตันเหนือ เขตวัฒนา กรุงเทพฯ</v>
      </c>
      <c r="D14" s="566"/>
      <c r="E14" s="566"/>
      <c r="F14" s="566"/>
      <c r="G14" s="566"/>
      <c r="H14" s="566"/>
      <c r="I14" s="566"/>
      <c r="J14" s="566"/>
      <c r="K14" s="566"/>
      <c r="L14" s="566"/>
      <c r="M14" s="566"/>
      <c r="N14" s="566"/>
      <c r="O14" s="566"/>
      <c r="P14" s="566"/>
      <c r="Q14" s="566"/>
      <c r="R14" s="567"/>
    </row>
    <row r="15" spans="1:19" ht="12.9" thickBot="1" x14ac:dyDescent="0.35">
      <c r="A15" s="477"/>
      <c r="C15" s="478" t="s">
        <v>154</v>
      </c>
      <c r="R15" s="479"/>
    </row>
    <row r="16" spans="1:19" ht="16" customHeight="1" thickBot="1" x14ac:dyDescent="0.4">
      <c r="A16" s="486" t="s">
        <v>49</v>
      </c>
      <c r="D16" s="575">
        <v>2</v>
      </c>
      <c r="E16" s="576"/>
      <c r="F16" s="487" t="s">
        <v>50</v>
      </c>
      <c r="H16" s="488" t="str">
        <f>IF(Q47&lt;&gt;Q23,"P","")</f>
        <v/>
      </c>
      <c r="I16" s="465" t="s">
        <v>156</v>
      </c>
      <c r="J16" s="489"/>
      <c r="K16" s="465" t="s">
        <v>157</v>
      </c>
      <c r="M16" s="488"/>
      <c r="N16" s="465" t="s">
        <v>53</v>
      </c>
      <c r="O16" s="490"/>
      <c r="P16" s="465" t="s">
        <v>158</v>
      </c>
      <c r="R16" s="479"/>
    </row>
    <row r="17" spans="1:19" ht="7" customHeight="1" thickTop="1" thickBot="1" x14ac:dyDescent="0.35">
      <c r="A17" s="577" t="s">
        <v>159</v>
      </c>
      <c r="B17" s="578"/>
      <c r="C17" s="578"/>
      <c r="D17" s="578"/>
      <c r="E17" s="578"/>
      <c r="F17" s="578"/>
      <c r="G17" s="578"/>
      <c r="H17" s="491"/>
      <c r="J17" s="491"/>
      <c r="M17" s="491"/>
      <c r="O17" s="491"/>
      <c r="R17" s="479"/>
    </row>
    <row r="18" spans="1:19" s="492" customFormat="1" ht="16" customHeight="1" thickBot="1" x14ac:dyDescent="0.35">
      <c r="A18" s="577"/>
      <c r="B18" s="578"/>
      <c r="C18" s="578"/>
      <c r="D18" s="578"/>
      <c r="E18" s="578"/>
      <c r="F18" s="578"/>
      <c r="G18" s="578"/>
      <c r="H18" s="488" t="str">
        <f>IF(Q48&gt;Q23,"P","")</f>
        <v>P</v>
      </c>
      <c r="I18" s="465" t="s">
        <v>160</v>
      </c>
      <c r="J18" s="489"/>
      <c r="K18" s="465" t="s">
        <v>161</v>
      </c>
      <c r="M18" s="489"/>
      <c r="N18" s="465" t="s">
        <v>59</v>
      </c>
      <c r="P18" s="465"/>
      <c r="R18" s="493"/>
      <c r="S18" s="465"/>
    </row>
    <row r="19" spans="1:19" ht="7" customHeight="1" x14ac:dyDescent="0.3">
      <c r="A19" s="579"/>
      <c r="B19" s="580"/>
      <c r="C19" s="580"/>
      <c r="D19" s="580"/>
      <c r="E19" s="580"/>
      <c r="F19" s="580"/>
      <c r="G19" s="580"/>
      <c r="H19" s="494"/>
      <c r="I19" s="481"/>
      <c r="J19" s="481"/>
      <c r="K19" s="481"/>
      <c r="L19" s="481"/>
      <c r="M19" s="481"/>
      <c r="N19" s="481"/>
      <c r="O19" s="481"/>
      <c r="P19" s="481"/>
      <c r="Q19" s="481"/>
      <c r="R19" s="483"/>
    </row>
    <row r="20" spans="1:19" ht="5.15" customHeight="1" x14ac:dyDescent="0.3"/>
    <row r="21" spans="1:19" ht="12.75" customHeight="1" x14ac:dyDescent="0.3">
      <c r="A21" s="581" t="s">
        <v>62</v>
      </c>
      <c r="B21" s="582"/>
      <c r="C21" s="582"/>
      <c r="D21" s="582"/>
      <c r="E21" s="582"/>
      <c r="F21" s="582"/>
      <c r="G21" s="582"/>
      <c r="H21" s="582"/>
      <c r="I21" s="582"/>
      <c r="J21" s="582"/>
      <c r="K21" s="582"/>
      <c r="L21" s="583"/>
      <c r="M21" s="495" t="s">
        <v>162</v>
      </c>
      <c r="N21" s="496"/>
      <c r="O21" s="587" t="s">
        <v>64</v>
      </c>
      <c r="P21" s="588"/>
      <c r="Q21" s="495" t="s">
        <v>65</v>
      </c>
      <c r="R21" s="496"/>
    </row>
    <row r="22" spans="1:19" ht="12.75" customHeight="1" x14ac:dyDescent="0.3">
      <c r="A22" s="584"/>
      <c r="B22" s="585"/>
      <c r="C22" s="585"/>
      <c r="D22" s="585"/>
      <c r="E22" s="585"/>
      <c r="F22" s="585"/>
      <c r="G22" s="585"/>
      <c r="H22" s="585"/>
      <c r="I22" s="585"/>
      <c r="J22" s="585"/>
      <c r="K22" s="585"/>
      <c r="L22" s="586"/>
      <c r="M22" s="497" t="s">
        <v>163</v>
      </c>
      <c r="N22" s="498"/>
      <c r="O22" s="589"/>
      <c r="P22" s="590"/>
      <c r="Q22" s="497" t="s">
        <v>67</v>
      </c>
      <c r="R22" s="498"/>
    </row>
    <row r="23" spans="1:19" ht="12.75" customHeight="1" x14ac:dyDescent="0.3">
      <c r="A23" s="499" t="s">
        <v>164</v>
      </c>
      <c r="B23" s="492" t="s">
        <v>165</v>
      </c>
      <c r="C23" s="492"/>
      <c r="D23" s="492"/>
      <c r="E23" s="492"/>
      <c r="F23" s="492"/>
      <c r="G23" s="492"/>
      <c r="H23" s="492"/>
      <c r="I23" s="492"/>
      <c r="J23" s="492"/>
      <c r="K23" s="492"/>
      <c r="L23" s="500"/>
      <c r="M23" s="591"/>
      <c r="N23" s="592"/>
      <c r="O23" s="593"/>
      <c r="P23" s="594"/>
      <c r="Q23" s="595"/>
      <c r="R23" s="596"/>
    </row>
    <row r="24" spans="1:19" ht="12.75" customHeight="1" x14ac:dyDescent="0.3">
      <c r="A24" s="501" t="s">
        <v>166</v>
      </c>
      <c r="B24" s="492" t="s">
        <v>167</v>
      </c>
      <c r="C24" s="492"/>
      <c r="D24" s="492"/>
      <c r="E24" s="492"/>
      <c r="F24" s="492"/>
      <c r="G24" s="492"/>
      <c r="H24" s="492"/>
      <c r="I24" s="492"/>
      <c r="J24" s="492"/>
      <c r="K24" s="492"/>
      <c r="L24" s="493"/>
      <c r="M24" s="597"/>
      <c r="N24" s="598"/>
      <c r="O24" s="599"/>
      <c r="P24" s="600"/>
      <c r="Q24" s="599"/>
      <c r="R24" s="600"/>
    </row>
    <row r="25" spans="1:19" ht="12.75" customHeight="1" x14ac:dyDescent="0.3">
      <c r="A25" s="501" t="s">
        <v>168</v>
      </c>
      <c r="B25" s="492" t="s">
        <v>169</v>
      </c>
      <c r="C25" s="492"/>
      <c r="D25" s="492"/>
      <c r="E25" s="492"/>
      <c r="F25" s="492"/>
      <c r="G25" s="492"/>
      <c r="H25" s="492"/>
      <c r="I25" s="492"/>
      <c r="J25" s="492"/>
      <c r="K25" s="492"/>
      <c r="L25" s="493"/>
      <c r="M25" s="597"/>
      <c r="N25" s="598"/>
      <c r="O25" s="599"/>
      <c r="P25" s="600"/>
      <c r="Q25" s="599"/>
      <c r="R25" s="600"/>
    </row>
    <row r="26" spans="1:19" ht="12.75" customHeight="1" x14ac:dyDescent="0.3">
      <c r="A26" s="501" t="s">
        <v>170</v>
      </c>
      <c r="B26" s="492" t="s">
        <v>171</v>
      </c>
      <c r="C26" s="492"/>
      <c r="D26" s="492"/>
      <c r="E26" s="492"/>
      <c r="F26" s="492"/>
      <c r="G26" s="492"/>
      <c r="H26" s="492"/>
      <c r="I26" s="492"/>
      <c r="J26" s="492"/>
      <c r="K26" s="492"/>
      <c r="L26" s="493"/>
      <c r="M26" s="597"/>
      <c r="N26" s="598"/>
      <c r="O26" s="599"/>
      <c r="P26" s="600"/>
      <c r="Q26" s="599"/>
      <c r="R26" s="600"/>
    </row>
    <row r="27" spans="1:19" ht="12.75" customHeight="1" x14ac:dyDescent="0.3">
      <c r="A27" s="501"/>
      <c r="B27" s="492" t="s">
        <v>172</v>
      </c>
      <c r="C27" s="492"/>
      <c r="D27" s="492"/>
      <c r="E27" s="492"/>
      <c r="F27" s="492"/>
      <c r="G27" s="492"/>
      <c r="H27" s="492"/>
      <c r="I27" s="492"/>
      <c r="J27" s="492"/>
      <c r="K27" s="492"/>
      <c r="L27" s="493"/>
      <c r="M27" s="597"/>
      <c r="N27" s="598"/>
      <c r="O27" s="599"/>
      <c r="P27" s="600"/>
      <c r="Q27" s="599"/>
      <c r="R27" s="600"/>
    </row>
    <row r="28" spans="1:19" ht="12.75" customHeight="1" x14ac:dyDescent="0.3">
      <c r="A28" s="501"/>
      <c r="B28" s="492"/>
      <c r="C28" s="492" t="s">
        <v>173</v>
      </c>
      <c r="D28" s="492"/>
      <c r="E28" s="492"/>
      <c r="F28" s="492"/>
      <c r="G28" s="492"/>
      <c r="H28" s="492"/>
      <c r="I28" s="492"/>
      <c r="J28" s="492"/>
      <c r="K28" s="492"/>
      <c r="L28" s="493"/>
      <c r="M28" s="597"/>
      <c r="N28" s="598"/>
      <c r="O28" s="599"/>
      <c r="P28" s="600"/>
      <c r="Q28" s="599"/>
      <c r="R28" s="600"/>
    </row>
    <row r="29" spans="1:19" ht="12.75" customHeight="1" x14ac:dyDescent="0.3">
      <c r="A29" s="501"/>
      <c r="B29" s="492"/>
      <c r="C29" s="492" t="s">
        <v>174</v>
      </c>
      <c r="D29" s="492"/>
      <c r="E29" s="492"/>
      <c r="F29" s="492"/>
      <c r="G29" s="492"/>
      <c r="H29" s="492"/>
      <c r="I29" s="492"/>
      <c r="J29" s="492"/>
      <c r="K29" s="492"/>
      <c r="L29" s="493"/>
      <c r="M29" s="597"/>
      <c r="N29" s="598"/>
      <c r="O29" s="599"/>
      <c r="P29" s="600"/>
      <c r="Q29" s="599"/>
      <c r="R29" s="600"/>
    </row>
    <row r="30" spans="1:19" ht="12.75" customHeight="1" x14ac:dyDescent="0.3">
      <c r="A30" s="501"/>
      <c r="B30" s="492"/>
      <c r="C30" s="492"/>
      <c r="D30" s="492" t="s">
        <v>76</v>
      </c>
      <c r="E30" s="492"/>
      <c r="F30" s="492"/>
      <c r="G30" s="492"/>
      <c r="H30" s="492"/>
      <c r="I30" s="492"/>
      <c r="J30" s="492"/>
      <c r="K30" s="492"/>
      <c r="L30" s="493"/>
      <c r="M30" s="597"/>
      <c r="N30" s="598"/>
      <c r="O30" s="599"/>
      <c r="P30" s="600"/>
      <c r="Q30" s="599"/>
      <c r="R30" s="600"/>
    </row>
    <row r="31" spans="1:19" ht="12.75" customHeight="1" x14ac:dyDescent="0.3">
      <c r="A31" s="501"/>
      <c r="B31" s="492"/>
      <c r="C31" s="492"/>
      <c r="D31" s="492" t="s">
        <v>77</v>
      </c>
      <c r="E31" s="492"/>
      <c r="F31" s="492"/>
      <c r="G31" s="492"/>
      <c r="H31" s="492"/>
      <c r="I31" s="492"/>
      <c r="J31" s="492"/>
      <c r="K31" s="492"/>
      <c r="L31" s="493"/>
      <c r="M31" s="597"/>
      <c r="N31" s="598"/>
      <c r="O31" s="599"/>
      <c r="P31" s="600"/>
      <c r="Q31" s="599"/>
      <c r="R31" s="600"/>
    </row>
    <row r="32" spans="1:19" ht="12.75" customHeight="1" x14ac:dyDescent="0.3">
      <c r="A32" s="501"/>
      <c r="B32" s="492"/>
      <c r="C32" s="492"/>
      <c r="D32" s="492" t="s">
        <v>78</v>
      </c>
      <c r="E32" s="492"/>
      <c r="F32" s="492"/>
      <c r="G32" s="492"/>
      <c r="H32" s="492"/>
      <c r="I32" s="492"/>
      <c r="J32" s="492"/>
      <c r="K32" s="492"/>
      <c r="L32" s="493"/>
      <c r="M32" s="597"/>
      <c r="N32" s="598"/>
      <c r="O32" s="599"/>
      <c r="P32" s="600"/>
      <c r="Q32" s="599"/>
      <c r="R32" s="600"/>
    </row>
    <row r="33" spans="1:18" ht="12.75" customHeight="1" x14ac:dyDescent="0.3">
      <c r="A33" s="501"/>
      <c r="B33" s="492"/>
      <c r="C33" s="492"/>
      <c r="D33" s="492" t="s">
        <v>175</v>
      </c>
      <c r="E33" s="492"/>
      <c r="F33" s="492"/>
      <c r="G33" s="502"/>
      <c r="H33" s="502"/>
      <c r="I33" s="492" t="s">
        <v>80</v>
      </c>
      <c r="J33" s="492"/>
      <c r="K33" s="492"/>
      <c r="L33" s="493"/>
      <c r="M33" s="597"/>
      <c r="N33" s="598"/>
      <c r="O33" s="599"/>
      <c r="P33" s="600"/>
      <c r="Q33" s="599"/>
      <c r="R33" s="600"/>
    </row>
    <row r="34" spans="1:18" ht="12.75" customHeight="1" x14ac:dyDescent="0.3">
      <c r="A34" s="501"/>
      <c r="B34" s="492"/>
      <c r="C34" s="492" t="s">
        <v>176</v>
      </c>
      <c r="D34" s="492"/>
      <c r="E34" s="492"/>
      <c r="F34" s="492"/>
      <c r="G34" s="492"/>
      <c r="H34" s="492"/>
      <c r="I34" s="492"/>
      <c r="J34" s="492"/>
      <c r="K34" s="492"/>
      <c r="L34" s="493"/>
      <c r="M34" s="597"/>
      <c r="N34" s="598"/>
      <c r="O34" s="599"/>
      <c r="P34" s="600"/>
      <c r="Q34" s="599"/>
      <c r="R34" s="600"/>
    </row>
    <row r="35" spans="1:18" ht="12.75" customHeight="1" x14ac:dyDescent="0.3">
      <c r="A35" s="501"/>
      <c r="B35" s="492"/>
      <c r="C35" s="492"/>
      <c r="D35" s="492" t="s">
        <v>177</v>
      </c>
      <c r="E35" s="492"/>
      <c r="F35" s="492"/>
      <c r="G35" s="492"/>
      <c r="H35" s="492"/>
      <c r="I35" s="492"/>
      <c r="J35" s="492"/>
      <c r="K35" s="492"/>
      <c r="L35" s="493"/>
      <c r="M35" s="597"/>
      <c r="N35" s="598"/>
      <c r="O35" s="599"/>
      <c r="P35" s="600"/>
      <c r="Q35" s="599"/>
      <c r="R35" s="600"/>
    </row>
    <row r="36" spans="1:18" ht="12.75" customHeight="1" x14ac:dyDescent="0.3">
      <c r="A36" s="501"/>
      <c r="B36" s="492"/>
      <c r="C36" s="492"/>
      <c r="D36" s="492" t="s">
        <v>178</v>
      </c>
      <c r="E36" s="492"/>
      <c r="F36" s="492"/>
      <c r="G36" s="492"/>
      <c r="H36" s="492"/>
      <c r="I36" s="492"/>
      <c r="J36" s="492"/>
      <c r="K36" s="492"/>
      <c r="L36" s="493"/>
      <c r="M36" s="597"/>
      <c r="N36" s="598"/>
      <c r="O36" s="599"/>
      <c r="P36" s="600"/>
      <c r="Q36" s="599"/>
      <c r="R36" s="600"/>
    </row>
    <row r="37" spans="1:18" ht="12.75" customHeight="1" x14ac:dyDescent="0.3">
      <c r="A37" s="501"/>
      <c r="B37" s="492"/>
      <c r="C37" s="492"/>
      <c r="D37" s="492"/>
      <c r="E37" s="492" t="s">
        <v>179</v>
      </c>
      <c r="F37" s="492"/>
      <c r="G37" s="492"/>
      <c r="H37" s="492"/>
      <c r="I37" s="492"/>
      <c r="J37" s="492"/>
      <c r="K37" s="492"/>
      <c r="L37" s="493"/>
      <c r="M37" s="597"/>
      <c r="N37" s="598"/>
      <c r="O37" s="599"/>
      <c r="P37" s="600"/>
      <c r="Q37" s="599"/>
      <c r="R37" s="600"/>
    </row>
    <row r="38" spans="1:18" ht="12.75" customHeight="1" x14ac:dyDescent="0.3">
      <c r="A38" s="501"/>
      <c r="B38" s="492"/>
      <c r="C38" s="492"/>
      <c r="D38" s="492" t="s">
        <v>180</v>
      </c>
      <c r="E38" s="492"/>
      <c r="F38" s="492"/>
      <c r="G38" s="492"/>
      <c r="H38" s="492"/>
      <c r="I38" s="492"/>
      <c r="J38" s="492"/>
      <c r="K38" s="492"/>
      <c r="L38" s="493"/>
      <c r="M38" s="597"/>
      <c r="N38" s="598"/>
      <c r="O38" s="599"/>
      <c r="P38" s="600"/>
      <c r="Q38" s="599"/>
      <c r="R38" s="600"/>
    </row>
    <row r="39" spans="1:18" ht="12.75" customHeight="1" x14ac:dyDescent="0.3">
      <c r="A39" s="501"/>
      <c r="B39" s="492"/>
      <c r="C39" s="492"/>
      <c r="D39" s="492"/>
      <c r="E39" s="492" t="s">
        <v>181</v>
      </c>
      <c r="F39" s="492"/>
      <c r="G39" s="492"/>
      <c r="H39" s="492"/>
      <c r="I39" s="492"/>
      <c r="J39" s="492"/>
      <c r="K39" s="492"/>
      <c r="L39" s="493"/>
      <c r="M39" s="597"/>
      <c r="N39" s="598"/>
      <c r="O39" s="599"/>
      <c r="P39" s="600"/>
      <c r="Q39" s="599"/>
      <c r="R39" s="600"/>
    </row>
    <row r="40" spans="1:18" ht="12.75" customHeight="1" x14ac:dyDescent="0.3">
      <c r="A40" s="501"/>
      <c r="B40" s="492"/>
      <c r="C40" s="492"/>
      <c r="D40" s="492" t="s">
        <v>182</v>
      </c>
      <c r="E40" s="492"/>
      <c r="F40" s="492"/>
      <c r="G40" s="492"/>
      <c r="H40" s="492"/>
      <c r="I40" s="492"/>
      <c r="J40" s="492"/>
      <c r="K40" s="492"/>
      <c r="L40" s="493"/>
      <c r="M40" s="597"/>
      <c r="N40" s="598"/>
      <c r="O40" s="599"/>
      <c r="P40" s="600"/>
      <c r="Q40" s="599"/>
      <c r="R40" s="600"/>
    </row>
    <row r="41" spans="1:18" ht="12.75" customHeight="1" x14ac:dyDescent="0.3">
      <c r="A41" s="501"/>
      <c r="B41" s="492"/>
      <c r="C41" s="492"/>
      <c r="D41" s="492" t="s">
        <v>183</v>
      </c>
      <c r="E41" s="492"/>
      <c r="F41" s="492"/>
      <c r="G41" s="502"/>
      <c r="H41" s="502"/>
      <c r="I41" s="502"/>
      <c r="J41" s="502"/>
      <c r="K41" s="502"/>
      <c r="L41" s="493"/>
      <c r="M41" s="597"/>
      <c r="N41" s="598"/>
      <c r="O41" s="599"/>
      <c r="P41" s="600"/>
      <c r="Q41" s="599"/>
      <c r="R41" s="600"/>
    </row>
    <row r="42" spans="1:18" ht="12.75" customHeight="1" x14ac:dyDescent="0.3">
      <c r="A42" s="501" t="s">
        <v>184</v>
      </c>
      <c r="B42" s="492" t="s">
        <v>185</v>
      </c>
      <c r="C42" s="492"/>
      <c r="D42" s="492"/>
      <c r="E42" s="492"/>
      <c r="F42" s="492"/>
      <c r="G42" s="492"/>
      <c r="H42" s="492"/>
      <c r="I42" s="492"/>
      <c r="J42" s="492"/>
      <c r="K42" s="492"/>
      <c r="L42" s="493"/>
      <c r="M42" s="597"/>
      <c r="N42" s="598"/>
      <c r="O42" s="599"/>
      <c r="P42" s="600"/>
      <c r="Q42" s="599"/>
      <c r="R42" s="600"/>
    </row>
    <row r="43" spans="1:18" ht="12.75" customHeight="1" x14ac:dyDescent="0.3">
      <c r="A43" s="501"/>
      <c r="B43" s="492" t="s">
        <v>186</v>
      </c>
      <c r="C43" s="492"/>
      <c r="D43" s="492"/>
      <c r="E43" s="492"/>
      <c r="F43" s="492"/>
      <c r="G43" s="492"/>
      <c r="H43" s="492"/>
      <c r="I43" s="492"/>
      <c r="J43" s="492"/>
      <c r="K43" s="492"/>
      <c r="L43" s="493"/>
      <c r="M43" s="597"/>
      <c r="N43" s="598"/>
      <c r="O43" s="599"/>
      <c r="P43" s="600"/>
      <c r="Q43" s="599"/>
      <c r="R43" s="600"/>
    </row>
    <row r="44" spans="1:18" ht="12.75" customHeight="1" x14ac:dyDescent="0.3">
      <c r="A44" s="501"/>
      <c r="B44" s="492" t="s">
        <v>187</v>
      </c>
      <c r="C44" s="492"/>
      <c r="D44" s="492"/>
      <c r="E44" s="492"/>
      <c r="F44" s="492"/>
      <c r="G44" s="492"/>
      <c r="H44" s="492"/>
      <c r="I44" s="492"/>
      <c r="J44" s="492"/>
      <c r="K44" s="492"/>
      <c r="L44" s="493"/>
      <c r="M44" s="597"/>
      <c r="N44" s="598"/>
      <c r="O44" s="599"/>
      <c r="P44" s="600"/>
      <c r="Q44" s="599"/>
      <c r="R44" s="600"/>
    </row>
    <row r="45" spans="1:18" ht="12.75" customHeight="1" x14ac:dyDescent="0.3">
      <c r="A45" s="501"/>
      <c r="B45" s="492" t="s">
        <v>188</v>
      </c>
      <c r="C45" s="492"/>
      <c r="D45" s="492"/>
      <c r="E45" s="492"/>
      <c r="F45" s="492"/>
      <c r="G45" s="492"/>
      <c r="H45" s="492"/>
      <c r="I45" s="492"/>
      <c r="J45" s="492"/>
      <c r="K45" s="492"/>
      <c r="L45" s="493"/>
      <c r="M45" s="597"/>
      <c r="N45" s="598"/>
      <c r="O45" s="599"/>
      <c r="P45" s="600"/>
      <c r="Q45" s="599">
        <f>ROUND(O45*3%,2)</f>
        <v>0</v>
      </c>
      <c r="R45" s="600"/>
    </row>
    <row r="46" spans="1:18" ht="12.75" customHeight="1" x14ac:dyDescent="0.3">
      <c r="A46" s="501" t="s">
        <v>189</v>
      </c>
      <c r="B46" s="492" t="s">
        <v>190</v>
      </c>
      <c r="C46" s="492"/>
      <c r="D46" s="492"/>
      <c r="E46" s="609" t="str">
        <f>IF(D16="","",VLOOKUP(D16,DT!A4:T500,9))</f>
        <v>ค่าจ้าง</v>
      </c>
      <c r="F46" s="609"/>
      <c r="G46" s="609"/>
      <c r="H46" s="609"/>
      <c r="I46" s="609"/>
      <c r="J46" s="609"/>
      <c r="K46" s="609"/>
      <c r="L46" s="493"/>
      <c r="M46" s="610" t="str">
        <f>IF($D16="","",VLOOKUP($D16,DT!$A$4:$DR$500,13))</f>
        <v>25/01/2563</v>
      </c>
      <c r="N46" s="611"/>
      <c r="O46" s="599">
        <f>IF($D16="","",VLOOKUP($D16,DT!$A$3:$DC$500,11))</f>
        <v>10000</v>
      </c>
      <c r="P46" s="600"/>
      <c r="Q46" s="599">
        <f>IF($D16="","",VLOOKUP($D16,DT!$A$3:$DC$500,12))</f>
        <v>300</v>
      </c>
      <c r="R46" s="600"/>
    </row>
    <row r="47" spans="1:18" ht="10" customHeight="1" x14ac:dyDescent="0.3">
      <c r="A47" s="503"/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5"/>
      <c r="M47" s="612"/>
      <c r="N47" s="613"/>
      <c r="O47" s="614"/>
      <c r="P47" s="615"/>
      <c r="Q47" s="614"/>
      <c r="R47" s="615"/>
    </row>
    <row r="48" spans="1:18" ht="16" customHeight="1" x14ac:dyDescent="0.3">
      <c r="A48" s="506"/>
      <c r="B48" s="492"/>
      <c r="C48" s="492"/>
      <c r="D48" s="492"/>
      <c r="E48" s="492"/>
      <c r="F48" s="492"/>
      <c r="G48" s="492"/>
      <c r="H48" s="492"/>
      <c r="I48" s="492"/>
      <c r="J48" s="492" t="s">
        <v>191</v>
      </c>
      <c r="K48" s="492"/>
      <c r="L48" s="492"/>
      <c r="M48" s="492"/>
      <c r="N48" s="492"/>
      <c r="O48" s="601">
        <f>SUM(O23:P47)</f>
        <v>10000</v>
      </c>
      <c r="P48" s="602"/>
      <c r="Q48" s="603">
        <f>SUM(Q23:R47)</f>
        <v>300</v>
      </c>
      <c r="R48" s="604"/>
    </row>
    <row r="49" spans="1:19" ht="12.75" customHeight="1" thickBot="1" x14ac:dyDescent="0.35">
      <c r="A49" s="477"/>
      <c r="R49" s="464"/>
    </row>
    <row r="50" spans="1:19" ht="20.149999999999999" customHeight="1" thickBot="1" x14ac:dyDescent="0.4">
      <c r="A50" s="507" t="s">
        <v>192</v>
      </c>
      <c r="B50" s="508"/>
      <c r="C50" s="508"/>
      <c r="D50" s="508"/>
      <c r="E50" s="508"/>
      <c r="F50" s="508"/>
      <c r="G50" s="606" t="str">
        <f>CONCATENATE("-- ",BAHTTEXT(Q48)," --")</f>
        <v>-- สามร้อยบาทถ้วน --</v>
      </c>
      <c r="H50" s="607"/>
      <c r="I50" s="607"/>
      <c r="J50" s="607"/>
      <c r="K50" s="607"/>
      <c r="L50" s="607"/>
      <c r="M50" s="607"/>
      <c r="N50" s="607"/>
      <c r="O50" s="607"/>
      <c r="P50" s="607"/>
      <c r="Q50" s="607"/>
      <c r="R50" s="608"/>
    </row>
    <row r="51" spans="1:19" ht="12.75" customHeight="1" x14ac:dyDescent="0.3">
      <c r="A51" s="480"/>
      <c r="R51" s="483"/>
    </row>
    <row r="52" spans="1:19" x14ac:dyDescent="0.3">
      <c r="A52" s="506"/>
      <c r="B52" s="509" t="s">
        <v>193</v>
      </c>
      <c r="C52" s="509"/>
      <c r="D52" s="509"/>
      <c r="E52" s="509"/>
      <c r="F52" s="509"/>
      <c r="G52" s="509"/>
      <c r="H52" s="509"/>
      <c r="I52" s="509"/>
      <c r="J52" s="509"/>
      <c r="K52" s="509"/>
      <c r="L52" s="509"/>
      <c r="M52" s="509"/>
      <c r="N52" s="509"/>
      <c r="O52" s="509" t="s">
        <v>5</v>
      </c>
      <c r="P52" s="509"/>
      <c r="Q52" s="509"/>
      <c r="R52" s="510" t="s">
        <v>97</v>
      </c>
    </row>
    <row r="53" spans="1:19" ht="12.75" customHeight="1" x14ac:dyDescent="0.3">
      <c r="A53" s="511"/>
      <c r="B53" s="492"/>
      <c r="C53" s="492" t="s">
        <v>194</v>
      </c>
      <c r="D53" s="492"/>
      <c r="E53" s="492"/>
      <c r="F53" s="492"/>
      <c r="G53" s="492"/>
      <c r="H53" s="492"/>
      <c r="I53" s="512"/>
      <c r="J53" s="513"/>
      <c r="K53" s="513"/>
      <c r="L53" s="492" t="s">
        <v>97</v>
      </c>
      <c r="M53" s="492"/>
      <c r="N53" s="492"/>
      <c r="O53" s="492"/>
      <c r="P53" s="492"/>
      <c r="Q53" s="492"/>
      <c r="R53" s="493"/>
    </row>
    <row r="54" spans="1:19" ht="12.75" customHeight="1" x14ac:dyDescent="0.3">
      <c r="A54" s="503"/>
      <c r="B54" s="504"/>
      <c r="C54" s="504" t="s">
        <v>115</v>
      </c>
      <c r="D54" s="504"/>
      <c r="E54" s="504"/>
      <c r="F54" s="514"/>
      <c r="G54" s="504"/>
      <c r="H54" s="504"/>
      <c r="I54" s="504"/>
      <c r="J54" s="504"/>
      <c r="K54" s="504" t="s">
        <v>195</v>
      </c>
      <c r="L54" s="504"/>
      <c r="M54" s="504"/>
      <c r="N54" s="504"/>
      <c r="O54" s="504"/>
      <c r="P54" s="504"/>
      <c r="Q54" s="504"/>
      <c r="R54" s="505"/>
    </row>
    <row r="55" spans="1:19" ht="12.75" customHeight="1" x14ac:dyDescent="0.3">
      <c r="A55" s="515" t="s">
        <v>11</v>
      </c>
      <c r="B55" s="463"/>
      <c r="C55" s="463"/>
      <c r="D55" s="463"/>
      <c r="E55" s="463"/>
      <c r="F55" s="515"/>
      <c r="G55" s="463" t="s">
        <v>196</v>
      </c>
      <c r="H55" s="463"/>
      <c r="I55" s="463"/>
      <c r="J55" s="463"/>
      <c r="K55" s="463"/>
      <c r="L55" s="463"/>
      <c r="M55" s="463"/>
      <c r="N55" s="463"/>
      <c r="O55" s="463"/>
      <c r="P55" s="463"/>
      <c r="Q55" s="463"/>
      <c r="R55" s="464"/>
    </row>
    <row r="56" spans="1:19" ht="14.5" customHeight="1" x14ac:dyDescent="0.3">
      <c r="A56" s="477"/>
      <c r="B56" s="492" t="s">
        <v>197</v>
      </c>
      <c r="C56" s="492"/>
      <c r="D56" s="492"/>
      <c r="E56" s="492"/>
      <c r="F56" s="511"/>
      <c r="G56" s="492"/>
      <c r="H56" s="492"/>
      <c r="I56" s="492"/>
      <c r="J56" s="492"/>
      <c r="K56" s="492"/>
      <c r="L56" s="492"/>
      <c r="M56" s="492"/>
      <c r="N56" s="492"/>
      <c r="O56" s="492"/>
      <c r="P56" s="492"/>
      <c r="Q56" s="492"/>
      <c r="R56" s="493"/>
    </row>
    <row r="57" spans="1:19" ht="14.5" customHeight="1" x14ac:dyDescent="0.3">
      <c r="A57" s="477"/>
      <c r="B57" s="492" t="s">
        <v>198</v>
      </c>
      <c r="C57" s="492"/>
      <c r="D57" s="492"/>
      <c r="E57" s="492"/>
      <c r="F57" s="511"/>
      <c r="G57" s="492"/>
      <c r="H57" s="492"/>
      <c r="I57" s="492"/>
      <c r="J57" s="492"/>
      <c r="K57" s="492"/>
      <c r="L57" s="492"/>
      <c r="M57" s="492"/>
      <c r="N57" s="492"/>
      <c r="O57" s="492"/>
      <c r="P57" s="492"/>
      <c r="Q57" s="492"/>
      <c r="R57" s="493"/>
    </row>
    <row r="58" spans="1:19" ht="14.5" customHeight="1" x14ac:dyDescent="0.3">
      <c r="A58" s="477"/>
      <c r="B58" s="492" t="s">
        <v>199</v>
      </c>
      <c r="C58" s="492"/>
      <c r="D58" s="492"/>
      <c r="E58" s="492"/>
      <c r="F58" s="516" t="s">
        <v>8</v>
      </c>
      <c r="G58" s="517"/>
      <c r="H58" s="517"/>
      <c r="I58" s="517"/>
      <c r="J58" s="517"/>
      <c r="K58" s="517"/>
      <c r="L58" s="492" t="s">
        <v>200</v>
      </c>
      <c r="M58" s="492"/>
      <c r="N58" s="492"/>
      <c r="O58" s="492"/>
      <c r="P58" s="492"/>
      <c r="Q58" s="492"/>
      <c r="R58" s="493"/>
    </row>
    <row r="59" spans="1:19" ht="14.5" customHeight="1" x14ac:dyDescent="0.3">
      <c r="A59" s="477"/>
      <c r="B59" s="492" t="s">
        <v>201</v>
      </c>
      <c r="C59" s="492"/>
      <c r="D59" s="492"/>
      <c r="E59" s="492"/>
      <c r="F59" s="511"/>
      <c r="G59" s="605" t="str">
        <f>IF($D16="","",VLOOKUP($D16,DT!$A$4:$DR$500,13))</f>
        <v>25/01/2563</v>
      </c>
      <c r="H59" s="605"/>
      <c r="I59" s="605"/>
      <c r="J59" s="605"/>
      <c r="K59" s="605"/>
      <c r="L59" s="492" t="s">
        <v>202</v>
      </c>
      <c r="M59" s="492"/>
      <c r="N59" s="492"/>
      <c r="O59" s="492"/>
      <c r="P59" s="492"/>
      <c r="Q59" s="492"/>
      <c r="R59" s="493"/>
    </row>
    <row r="60" spans="1:19" ht="12.75" customHeight="1" x14ac:dyDescent="0.3">
      <c r="A60" s="480"/>
      <c r="B60" s="481"/>
      <c r="C60" s="481"/>
      <c r="D60" s="481"/>
      <c r="E60" s="481"/>
      <c r="F60" s="480"/>
      <c r="G60" s="481"/>
      <c r="H60" s="481"/>
      <c r="I60" s="481"/>
      <c r="J60" s="481"/>
      <c r="K60" s="481"/>
      <c r="L60" s="481"/>
      <c r="M60" s="481"/>
      <c r="N60" s="481"/>
      <c r="O60" s="481"/>
      <c r="P60" s="481"/>
      <c r="Q60" s="481"/>
      <c r="R60" s="483"/>
    </row>
    <row r="61" spans="1:19" x14ac:dyDescent="0.3">
      <c r="A61" s="478" t="s">
        <v>203</v>
      </c>
      <c r="B61" s="478"/>
      <c r="C61" s="478"/>
      <c r="D61" s="478" t="s">
        <v>204</v>
      </c>
      <c r="K61" s="518" t="s">
        <v>111</v>
      </c>
      <c r="L61" s="518"/>
      <c r="M61" s="478"/>
    </row>
    <row r="62" spans="1:19" x14ac:dyDescent="0.3">
      <c r="A62" s="478"/>
      <c r="B62" s="478"/>
      <c r="C62" s="478"/>
      <c r="D62" s="478" t="s">
        <v>205</v>
      </c>
      <c r="K62" s="518" t="s">
        <v>206</v>
      </c>
      <c r="M62" s="478"/>
    </row>
    <row r="63" spans="1:19" x14ac:dyDescent="0.3">
      <c r="A63" s="478"/>
      <c r="B63" s="478"/>
      <c r="C63" s="478"/>
      <c r="D63" s="478" t="s">
        <v>207</v>
      </c>
      <c r="K63" s="518" t="s">
        <v>208</v>
      </c>
      <c r="M63" s="478"/>
      <c r="S63" s="519" t="s">
        <v>147</v>
      </c>
    </row>
    <row r="64" spans="1:19" x14ac:dyDescent="0.3">
      <c r="K64" s="518" t="s">
        <v>209</v>
      </c>
      <c r="M64" s="478"/>
    </row>
  </sheetData>
  <mergeCells count="90">
    <mergeCell ref="O48:P48"/>
    <mergeCell ref="Q48:R48"/>
    <mergeCell ref="G59:K59"/>
    <mergeCell ref="G50:R50"/>
    <mergeCell ref="E46:K46"/>
    <mergeCell ref="M46:N46"/>
    <mergeCell ref="O46:P46"/>
    <mergeCell ref="Q46:R46"/>
    <mergeCell ref="M47:N47"/>
    <mergeCell ref="O47:P47"/>
    <mergeCell ref="Q47:R47"/>
    <mergeCell ref="M44:N44"/>
    <mergeCell ref="O44:P44"/>
    <mergeCell ref="Q44:R44"/>
    <mergeCell ref="M45:N45"/>
    <mergeCell ref="O45:P45"/>
    <mergeCell ref="Q45:R45"/>
    <mergeCell ref="M42:N42"/>
    <mergeCell ref="O42:P42"/>
    <mergeCell ref="Q42:R42"/>
    <mergeCell ref="M43:N43"/>
    <mergeCell ref="O43:P43"/>
    <mergeCell ref="Q43:R43"/>
    <mergeCell ref="M40:N40"/>
    <mergeCell ref="O40:P40"/>
    <mergeCell ref="Q40:R40"/>
    <mergeCell ref="M41:N41"/>
    <mergeCell ref="O41:P41"/>
    <mergeCell ref="Q41:R41"/>
    <mergeCell ref="M38:N38"/>
    <mergeCell ref="O38:P38"/>
    <mergeCell ref="Q38:R38"/>
    <mergeCell ref="M39:N39"/>
    <mergeCell ref="O39:P39"/>
    <mergeCell ref="Q39:R39"/>
    <mergeCell ref="M36:N36"/>
    <mergeCell ref="O36:P36"/>
    <mergeCell ref="Q36:R36"/>
    <mergeCell ref="M37:N37"/>
    <mergeCell ref="O37:P37"/>
    <mergeCell ref="Q37:R37"/>
    <mergeCell ref="M34:N34"/>
    <mergeCell ref="O34:P34"/>
    <mergeCell ref="Q34:R34"/>
    <mergeCell ref="M35:N35"/>
    <mergeCell ref="O35:P35"/>
    <mergeCell ref="Q35:R35"/>
    <mergeCell ref="M32:N32"/>
    <mergeCell ref="O32:P32"/>
    <mergeCell ref="Q32:R32"/>
    <mergeCell ref="M33:N33"/>
    <mergeCell ref="O33:P33"/>
    <mergeCell ref="Q33:R33"/>
    <mergeCell ref="M30:N30"/>
    <mergeCell ref="O30:P30"/>
    <mergeCell ref="Q30:R30"/>
    <mergeCell ref="M31:N31"/>
    <mergeCell ref="O31:P31"/>
    <mergeCell ref="Q31:R31"/>
    <mergeCell ref="M28:N28"/>
    <mergeCell ref="O28:P28"/>
    <mergeCell ref="Q28:R28"/>
    <mergeCell ref="M29:N29"/>
    <mergeCell ref="O29:P29"/>
    <mergeCell ref="Q29:R29"/>
    <mergeCell ref="M26:N26"/>
    <mergeCell ref="O26:P26"/>
    <mergeCell ref="Q26:R26"/>
    <mergeCell ref="M27:N27"/>
    <mergeCell ref="O27:P27"/>
    <mergeCell ref="Q27:R27"/>
    <mergeCell ref="Q23:R23"/>
    <mergeCell ref="M24:N24"/>
    <mergeCell ref="O24:P24"/>
    <mergeCell ref="Q24:R24"/>
    <mergeCell ref="M25:N25"/>
    <mergeCell ref="O25:P25"/>
    <mergeCell ref="Q25:R25"/>
    <mergeCell ref="D16:E16"/>
    <mergeCell ref="A17:G19"/>
    <mergeCell ref="A21:L22"/>
    <mergeCell ref="O21:P22"/>
    <mergeCell ref="M23:N23"/>
    <mergeCell ref="O23:P23"/>
    <mergeCell ref="C14:R14"/>
    <mergeCell ref="C6:K6"/>
    <mergeCell ref="P6:R6"/>
    <mergeCell ref="C8:R8"/>
    <mergeCell ref="C12:K12"/>
    <mergeCell ref="P12:R12"/>
  </mergeCells>
  <printOptions horizontalCentered="1" verticalCentered="1"/>
  <pageMargins left="0.23622047244094491" right="0.23622047244094491" top="0.11811023622047245" bottom="0.11811023622047245" header="0" footer="0"/>
  <pageSetup paperSize="9" scale="87" orientation="portrait" blackAndWhite="1" horizontalDpi="1200" vertic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F532"/>
  <sheetViews>
    <sheetView showGridLines="0" topLeftCell="A22" zoomScale="85" zoomScaleNormal="85" workbookViewId="0">
      <selection activeCell="HW73" sqref="HW73"/>
    </sheetView>
  </sheetViews>
  <sheetFormatPr defaultColWidth="0.5703125" defaultRowHeight="4.5" customHeight="1" x14ac:dyDescent="0.5"/>
  <cols>
    <col min="1" max="4" width="2.5703125" style="291" customWidth="1"/>
    <col min="5" max="5" width="0.5703125" style="291" customWidth="1"/>
    <col min="6" max="8" width="0.85546875" style="291" customWidth="1"/>
    <col min="9" max="9" width="0.7109375" style="291" customWidth="1"/>
    <col min="10" max="21" width="0.85546875" style="291" customWidth="1"/>
    <col min="22" max="22" width="0.7109375" style="291" customWidth="1"/>
    <col min="23" max="37" width="0.85546875" style="291" customWidth="1"/>
    <col min="38" max="38" width="0.7109375" style="291" customWidth="1"/>
    <col min="39" max="44" width="0.85546875" style="291" customWidth="1"/>
    <col min="45" max="45" width="0.5703125" style="291" customWidth="1"/>
    <col min="46" max="48" width="0.85546875" style="291" customWidth="1"/>
    <col min="49" max="68" width="0.5703125" style="291" customWidth="1"/>
    <col min="69" max="83" width="0.85546875" style="291" customWidth="1"/>
    <col min="84" max="84" width="0.42578125" style="291" customWidth="1"/>
    <col min="85" max="86" width="0.7109375" style="291" customWidth="1"/>
    <col min="87" max="87" width="0.5703125" style="291" customWidth="1"/>
    <col min="88" max="92" width="0.7109375" style="291" customWidth="1"/>
    <col min="93" max="93" width="0.5703125" style="291" customWidth="1"/>
    <col min="94" max="95" width="0.7109375" style="291" customWidth="1"/>
    <col min="96" max="96" width="0.5703125" style="291" customWidth="1"/>
    <col min="97" max="107" width="0.7109375" style="291" customWidth="1"/>
    <col min="108" max="110" width="0.85546875" style="291" customWidth="1"/>
    <col min="111" max="111" width="0.7109375" style="291" customWidth="1"/>
    <col min="112" max="123" width="0.85546875" style="291" customWidth="1"/>
    <col min="124" max="124" width="0.7109375" style="291" customWidth="1"/>
    <col min="125" max="151" width="0.85546875" style="291" customWidth="1"/>
    <col min="152" max="152" width="0.5703125" style="291" customWidth="1"/>
    <col min="153" max="159" width="0.85546875" style="291" customWidth="1"/>
    <col min="160" max="173" width="0.5703125" style="291" customWidth="1"/>
    <col min="174" max="188" width="0.85546875" style="291" customWidth="1"/>
    <col min="189" max="16384" width="0.5703125" style="291"/>
  </cols>
  <sheetData>
    <row r="1" spans="1:188" s="310" customFormat="1" ht="21" customHeight="1" x14ac:dyDescent="0.35">
      <c r="A1" s="839" t="str">
        <f>+DATA!D7</f>
        <v>บริษัท รักการเสียภาษี จำกัด</v>
      </c>
      <c r="B1" s="839"/>
      <c r="C1" s="839"/>
      <c r="D1" s="839"/>
      <c r="E1" s="839"/>
      <c r="F1" s="839"/>
      <c r="G1" s="839"/>
      <c r="H1" s="839"/>
      <c r="I1" s="839"/>
      <c r="J1" s="839"/>
      <c r="K1" s="839"/>
      <c r="L1" s="839"/>
      <c r="M1" s="839"/>
      <c r="N1" s="839"/>
      <c r="O1" s="839"/>
      <c r="P1" s="839"/>
      <c r="Q1" s="839"/>
      <c r="R1" s="839"/>
      <c r="S1" s="839"/>
      <c r="T1" s="839"/>
      <c r="U1" s="839"/>
      <c r="V1" s="839"/>
      <c r="W1" s="839"/>
      <c r="X1" s="839"/>
      <c r="Y1" s="839"/>
      <c r="Z1" s="839"/>
      <c r="AA1" s="839"/>
      <c r="AB1" s="839"/>
      <c r="AC1" s="839"/>
      <c r="AD1" s="839"/>
      <c r="AE1" s="839"/>
      <c r="AF1" s="839"/>
      <c r="AG1" s="839"/>
      <c r="AH1" s="839"/>
      <c r="AI1" s="839"/>
      <c r="AJ1" s="839"/>
      <c r="AK1" s="839"/>
      <c r="AL1" s="839"/>
      <c r="AM1" s="839"/>
      <c r="AN1" s="839"/>
      <c r="AO1" s="839"/>
      <c r="AP1" s="839"/>
      <c r="AQ1" s="839"/>
      <c r="AR1" s="839"/>
      <c r="AS1" s="839"/>
      <c r="AT1" s="839"/>
      <c r="AU1" s="839"/>
      <c r="AV1" s="839"/>
      <c r="AW1" s="839"/>
      <c r="AX1" s="839"/>
      <c r="AY1" s="839"/>
      <c r="AZ1" s="839"/>
      <c r="BA1" s="839"/>
      <c r="BB1" s="839"/>
      <c r="BC1" s="839"/>
      <c r="BD1" s="839"/>
      <c r="BE1" s="839"/>
      <c r="BF1" s="839"/>
      <c r="BG1" s="839"/>
      <c r="BH1" s="839"/>
      <c r="BI1" s="839"/>
      <c r="BJ1" s="839"/>
      <c r="BK1" s="839"/>
      <c r="BL1" s="839"/>
      <c r="BM1" s="839"/>
      <c r="BN1" s="839"/>
      <c r="BO1" s="839"/>
      <c r="BP1" s="839"/>
      <c r="BQ1" s="839"/>
      <c r="BR1" s="839"/>
      <c r="BS1" s="839"/>
      <c r="BT1" s="839"/>
      <c r="BU1" s="839"/>
      <c r="BV1" s="839"/>
      <c r="BW1" s="839"/>
      <c r="BX1" s="839"/>
      <c r="BY1" s="839"/>
      <c r="BZ1" s="839"/>
      <c r="CA1" s="839"/>
      <c r="CB1" s="839"/>
      <c r="CC1" s="839"/>
      <c r="CD1" s="839"/>
      <c r="CE1" s="839"/>
      <c r="CF1" s="839"/>
      <c r="CG1" s="839"/>
      <c r="CH1" s="839"/>
      <c r="CI1" s="839"/>
      <c r="CJ1" s="839"/>
      <c r="CK1" s="839"/>
      <c r="CL1" s="839"/>
      <c r="CM1" s="839"/>
      <c r="CN1" s="839"/>
      <c r="CO1" s="839"/>
      <c r="CP1" s="839"/>
      <c r="CQ1" s="839"/>
      <c r="CR1" s="839"/>
      <c r="CS1" s="839"/>
      <c r="CT1" s="839"/>
      <c r="CU1" s="839"/>
      <c r="CV1" s="839"/>
      <c r="CW1" s="839"/>
      <c r="CX1" s="839"/>
      <c r="CY1" s="839"/>
      <c r="CZ1" s="839"/>
      <c r="DA1" s="839"/>
      <c r="DB1" s="839"/>
      <c r="DC1" s="839"/>
      <c r="DD1" s="839"/>
      <c r="DE1" s="839"/>
      <c r="DF1" s="839"/>
      <c r="DG1" s="839"/>
      <c r="DH1" s="839"/>
      <c r="DI1" s="839"/>
      <c r="DJ1" s="839"/>
      <c r="DK1" s="839"/>
      <c r="DL1" s="839"/>
      <c r="DM1" s="839"/>
      <c r="DN1" s="839"/>
      <c r="DO1" s="839"/>
      <c r="DP1" s="839"/>
      <c r="DQ1" s="839"/>
      <c r="DR1" s="839"/>
      <c r="DS1" s="839"/>
      <c r="DT1" s="839"/>
      <c r="DU1" s="839"/>
      <c r="DV1" s="839"/>
      <c r="DW1" s="839"/>
      <c r="DX1" s="839"/>
      <c r="DY1" s="839"/>
      <c r="DZ1" s="839"/>
      <c r="EA1" s="839"/>
      <c r="EB1" s="839"/>
      <c r="EC1" s="839"/>
      <c r="ED1" s="839"/>
      <c r="EE1" s="839"/>
      <c r="EF1" s="839"/>
      <c r="EG1" s="839"/>
      <c r="EH1" s="839"/>
      <c r="EI1" s="839"/>
      <c r="EJ1" s="839"/>
      <c r="EK1" s="839"/>
      <c r="EL1" s="839"/>
      <c r="EM1" s="839"/>
      <c r="EN1" s="839"/>
      <c r="EO1" s="839"/>
      <c r="EP1" s="839"/>
      <c r="EQ1" s="839"/>
      <c r="ER1" s="839"/>
      <c r="ES1" s="839"/>
      <c r="ET1" s="839"/>
      <c r="EU1" s="839"/>
      <c r="EV1" s="839"/>
      <c r="EW1" s="839"/>
      <c r="EX1" s="839"/>
      <c r="EY1" s="839"/>
      <c r="EZ1" s="839"/>
      <c r="FA1" s="839"/>
      <c r="FB1" s="839"/>
      <c r="FC1" s="839"/>
      <c r="FD1" s="839"/>
      <c r="FE1" s="839"/>
      <c r="FF1" s="839"/>
      <c r="FG1" s="839"/>
      <c r="FH1" s="839"/>
      <c r="FI1" s="839"/>
      <c r="FJ1" s="839"/>
      <c r="FK1" s="839"/>
      <c r="FL1" s="839"/>
      <c r="FM1" s="839"/>
      <c r="FN1" s="839"/>
      <c r="FO1" s="839"/>
      <c r="FP1" s="839"/>
      <c r="FQ1" s="839"/>
      <c r="FR1" s="839"/>
      <c r="FS1" s="839"/>
      <c r="FT1" s="839"/>
      <c r="FU1" s="839"/>
      <c r="FV1" s="839"/>
      <c r="FW1" s="839"/>
      <c r="FX1" s="839"/>
      <c r="FY1" s="839"/>
      <c r="FZ1" s="839"/>
      <c r="GA1" s="839"/>
      <c r="GB1" s="839"/>
      <c r="GC1" s="839"/>
      <c r="GD1" s="839"/>
      <c r="GE1" s="839"/>
      <c r="GF1" s="839"/>
    </row>
    <row r="2" spans="1:188" ht="4.5" customHeight="1" x14ac:dyDescent="0.5">
      <c r="A2" s="840" t="s">
        <v>123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840"/>
      <c r="N2" s="840"/>
      <c r="O2" s="840"/>
      <c r="P2" s="840"/>
      <c r="Q2" s="840"/>
      <c r="R2" s="840"/>
      <c r="S2" s="840"/>
      <c r="T2" s="840"/>
      <c r="U2" s="840"/>
      <c r="V2" s="840"/>
      <c r="W2" s="311"/>
      <c r="X2" s="311"/>
      <c r="Y2" s="791" t="s">
        <v>144</v>
      </c>
      <c r="Z2" s="791"/>
      <c r="AA2" s="791"/>
      <c r="AB2" s="791"/>
      <c r="AC2" s="791"/>
      <c r="AD2" s="791"/>
      <c r="AE2" s="791"/>
      <c r="AF2" s="791"/>
      <c r="AG2" s="791"/>
      <c r="AH2" s="791"/>
      <c r="AI2" s="791"/>
      <c r="AJ2" s="791"/>
      <c r="AK2" s="791"/>
      <c r="AL2" s="791"/>
      <c r="AM2" s="791"/>
      <c r="AN2" s="791"/>
      <c r="AO2" s="791"/>
      <c r="AP2" s="791"/>
      <c r="AQ2" s="791"/>
      <c r="AR2" s="791"/>
      <c r="AS2" s="791"/>
      <c r="AT2" s="791"/>
      <c r="AU2" s="791"/>
      <c r="AV2" s="791"/>
      <c r="AW2" s="791"/>
      <c r="AX2" s="791"/>
      <c r="AY2" s="791"/>
      <c r="AZ2" s="791"/>
      <c r="BA2" s="791"/>
      <c r="BB2" s="791"/>
      <c r="BC2" s="791"/>
      <c r="BD2" s="791"/>
      <c r="BE2" s="791"/>
      <c r="BF2" s="791"/>
      <c r="BG2" s="791"/>
      <c r="BH2" s="791"/>
      <c r="BI2" s="791"/>
      <c r="BJ2" s="791"/>
      <c r="BK2" s="791"/>
      <c r="BL2" s="791"/>
      <c r="BM2" s="791"/>
      <c r="BN2" s="791"/>
      <c r="BO2" s="791"/>
      <c r="BP2" s="791"/>
      <c r="BQ2" s="791"/>
      <c r="BR2" s="791"/>
      <c r="BS2" s="791"/>
      <c r="BT2" s="791"/>
      <c r="BU2" s="791"/>
      <c r="BV2" s="791"/>
      <c r="BW2" s="791"/>
      <c r="BX2" s="791"/>
      <c r="BY2" s="791"/>
      <c r="BZ2" s="791"/>
      <c r="CA2" s="791"/>
      <c r="CB2" s="791"/>
      <c r="CC2" s="791"/>
      <c r="CD2" s="791"/>
      <c r="CE2" s="791"/>
      <c r="CF2" s="791"/>
      <c r="CG2" s="791"/>
      <c r="CH2" s="791"/>
      <c r="CI2" s="791"/>
      <c r="CJ2" s="791"/>
      <c r="CK2" s="791"/>
      <c r="CL2" s="791"/>
      <c r="CM2" s="791"/>
      <c r="CN2" s="791"/>
      <c r="CO2" s="791"/>
      <c r="CP2" s="791"/>
      <c r="CQ2" s="791"/>
      <c r="CR2" s="791"/>
      <c r="CS2" s="791"/>
      <c r="CT2" s="791"/>
      <c r="CU2" s="791"/>
      <c r="CV2" s="791"/>
      <c r="CW2" s="791"/>
      <c r="CX2" s="791"/>
      <c r="CY2" s="791"/>
      <c r="CZ2" s="791"/>
      <c r="DA2" s="791"/>
      <c r="DB2" s="791"/>
      <c r="DD2" s="841" t="str">
        <f>IF(ISBLANK($A$1),"",MID(AccNo.,1,1))</f>
        <v>0</v>
      </c>
      <c r="DE2" s="842"/>
      <c r="DF2" s="843"/>
      <c r="DG2" s="307"/>
      <c r="DH2" s="817" t="str">
        <f>IF(ISBLANK($A$1),"",MID(AccNo.,2,1))</f>
        <v>1</v>
      </c>
      <c r="DI2" s="811"/>
      <c r="DJ2" s="811"/>
      <c r="DK2" s="810" t="str">
        <f>IF(ISBLANK($A$1),"",MID(AccNo.,3,1))</f>
        <v>0</v>
      </c>
      <c r="DL2" s="811"/>
      <c r="DM2" s="811"/>
      <c r="DN2" s="810" t="str">
        <f>IF(ISBLANK($A$1),"",MID(AccNo.,4,1))</f>
        <v>5</v>
      </c>
      <c r="DO2" s="811"/>
      <c r="DP2" s="811"/>
      <c r="DQ2" s="810" t="str">
        <f>IF(ISBLANK($A$1),"",MID(AccNo.,5,1))</f>
        <v>5</v>
      </c>
      <c r="DR2" s="811"/>
      <c r="DS2" s="814"/>
      <c r="DT2" s="307"/>
      <c r="DU2" s="817" t="str">
        <f>IF(ISBLANK($A$1),"",MID(AccNo.,6,1))</f>
        <v>5</v>
      </c>
      <c r="DV2" s="811"/>
      <c r="DW2" s="811"/>
      <c r="DX2" s="810" t="str">
        <f>IF(ISBLANK($A$1),"",MID(AccNo.,7,1))</f>
        <v>1</v>
      </c>
      <c r="DY2" s="811"/>
      <c r="DZ2" s="811"/>
      <c r="EA2" s="810" t="str">
        <f>IF(ISBLANK($A$1),"",MID(AccNo.,8,1))</f>
        <v>2</v>
      </c>
      <c r="EB2" s="811"/>
      <c r="EC2" s="811"/>
      <c r="ED2" s="810" t="str">
        <f>IF(ISBLANK($A$1),"",MID(AccNo.,9,1))</f>
        <v>3</v>
      </c>
      <c r="EE2" s="811"/>
      <c r="EF2" s="811"/>
      <c r="EG2" s="810" t="str">
        <f>IF(ISBLANK($A$1),"",MID(AccNo.,10,1))</f>
        <v>4</v>
      </c>
      <c r="EH2" s="811"/>
      <c r="EI2" s="814"/>
      <c r="EJ2" s="307"/>
      <c r="EK2" s="817" t="str">
        <f>IF(ISBLANK($A$1),"",MID(AccNo.,11,1))</f>
        <v>5</v>
      </c>
      <c r="EL2" s="811"/>
      <c r="EM2" s="811"/>
      <c r="EN2" s="810" t="str">
        <f>IF(ISBLANK($A$1),"",MID(AccNo.,12,1))</f>
        <v>6</v>
      </c>
      <c r="EO2" s="811"/>
      <c r="EP2" s="814"/>
      <c r="EQ2" s="307"/>
      <c r="ER2" s="841" t="str">
        <f>IF(ISBLANK($A$1),"",MID(AccNo.,13,1))</f>
        <v>7</v>
      </c>
      <c r="ES2" s="842"/>
      <c r="ET2" s="843"/>
      <c r="FF2" s="854" t="s">
        <v>0</v>
      </c>
      <c r="FG2" s="854"/>
      <c r="FH2" s="854"/>
      <c r="FI2" s="854"/>
      <c r="FJ2" s="854"/>
      <c r="FK2" s="854"/>
      <c r="FL2" s="854"/>
      <c r="FM2" s="854"/>
      <c r="FN2" s="854"/>
      <c r="FO2" s="854"/>
      <c r="FP2" s="854"/>
      <c r="FR2" s="855" t="str">
        <f>MID(TEXT(DATA!$D$4,"00000"),1,1)</f>
        <v>0</v>
      </c>
      <c r="FS2" s="850"/>
      <c r="FT2" s="856"/>
      <c r="FU2" s="858" t="str">
        <f>MID(TEXT(DATA!$D$4,"00000"),2,1)</f>
        <v>0</v>
      </c>
      <c r="FV2" s="850"/>
      <c r="FW2" s="850"/>
      <c r="FX2" s="849" t="str">
        <f>MID(TEXT(DATA!$D$4,"00000"),3,1)</f>
        <v>0</v>
      </c>
      <c r="FY2" s="850"/>
      <c r="FZ2" s="850"/>
      <c r="GA2" s="849" t="str">
        <f>MID(TEXT(DATA!$D$4,"00000"),4,1)</f>
        <v>0</v>
      </c>
      <c r="GB2" s="850"/>
      <c r="GC2" s="850"/>
      <c r="GD2" s="849" t="str">
        <f>MID(TEXT(DATA!$D$4,"00000"),5,1)</f>
        <v>0</v>
      </c>
      <c r="GE2" s="850"/>
      <c r="GF2" s="851"/>
    </row>
    <row r="3" spans="1:188" ht="4.5" customHeight="1" x14ac:dyDescent="0.5">
      <c r="A3" s="840"/>
      <c r="B3" s="840"/>
      <c r="C3" s="840"/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840"/>
      <c r="Q3" s="840"/>
      <c r="R3" s="840"/>
      <c r="S3" s="840"/>
      <c r="T3" s="840"/>
      <c r="U3" s="840"/>
      <c r="V3" s="840"/>
      <c r="W3" s="311"/>
      <c r="X3" s="311"/>
      <c r="Y3" s="791"/>
      <c r="Z3" s="791"/>
      <c r="AA3" s="791"/>
      <c r="AB3" s="791"/>
      <c r="AC3" s="791"/>
      <c r="AD3" s="791"/>
      <c r="AE3" s="791"/>
      <c r="AF3" s="791"/>
      <c r="AG3" s="791"/>
      <c r="AH3" s="791"/>
      <c r="AI3" s="791"/>
      <c r="AJ3" s="791"/>
      <c r="AK3" s="791"/>
      <c r="AL3" s="791"/>
      <c r="AM3" s="791"/>
      <c r="AN3" s="791"/>
      <c r="AO3" s="791"/>
      <c r="AP3" s="791"/>
      <c r="AQ3" s="791"/>
      <c r="AR3" s="791"/>
      <c r="AS3" s="791"/>
      <c r="AT3" s="791"/>
      <c r="AU3" s="791"/>
      <c r="AV3" s="791"/>
      <c r="AW3" s="791"/>
      <c r="AX3" s="791"/>
      <c r="AY3" s="791"/>
      <c r="AZ3" s="791"/>
      <c r="BA3" s="791"/>
      <c r="BB3" s="791"/>
      <c r="BC3" s="791"/>
      <c r="BD3" s="791"/>
      <c r="BE3" s="791"/>
      <c r="BF3" s="791"/>
      <c r="BG3" s="791"/>
      <c r="BH3" s="791"/>
      <c r="BI3" s="791"/>
      <c r="BJ3" s="791"/>
      <c r="BK3" s="791"/>
      <c r="BL3" s="791"/>
      <c r="BM3" s="791"/>
      <c r="BN3" s="791"/>
      <c r="BO3" s="791"/>
      <c r="BP3" s="791"/>
      <c r="BQ3" s="791"/>
      <c r="BR3" s="791"/>
      <c r="BS3" s="791"/>
      <c r="BT3" s="791"/>
      <c r="BU3" s="791"/>
      <c r="BV3" s="791"/>
      <c r="BW3" s="791"/>
      <c r="BX3" s="791"/>
      <c r="BY3" s="791"/>
      <c r="BZ3" s="791"/>
      <c r="CA3" s="791"/>
      <c r="CB3" s="791"/>
      <c r="CC3" s="791"/>
      <c r="CD3" s="791"/>
      <c r="CE3" s="791"/>
      <c r="CF3" s="791"/>
      <c r="CG3" s="791"/>
      <c r="CH3" s="791"/>
      <c r="CI3" s="791"/>
      <c r="CJ3" s="791"/>
      <c r="CK3" s="791"/>
      <c r="CL3" s="791"/>
      <c r="CM3" s="791"/>
      <c r="CN3" s="791"/>
      <c r="CO3" s="791"/>
      <c r="CP3" s="791"/>
      <c r="CQ3" s="791"/>
      <c r="CR3" s="791"/>
      <c r="CS3" s="791"/>
      <c r="CT3" s="791"/>
      <c r="CU3" s="791"/>
      <c r="CV3" s="791"/>
      <c r="CW3" s="791"/>
      <c r="CX3" s="791"/>
      <c r="CY3" s="791"/>
      <c r="CZ3" s="791"/>
      <c r="DA3" s="791"/>
      <c r="DB3" s="791"/>
      <c r="DD3" s="844"/>
      <c r="DE3" s="833"/>
      <c r="DF3" s="845"/>
      <c r="DG3" s="312"/>
      <c r="DH3" s="818"/>
      <c r="DI3" s="812"/>
      <c r="DJ3" s="812"/>
      <c r="DK3" s="812"/>
      <c r="DL3" s="812"/>
      <c r="DM3" s="812"/>
      <c r="DN3" s="812"/>
      <c r="DO3" s="812"/>
      <c r="DP3" s="812"/>
      <c r="DQ3" s="812"/>
      <c r="DR3" s="812"/>
      <c r="DS3" s="815"/>
      <c r="DT3" s="313"/>
      <c r="DU3" s="818"/>
      <c r="DV3" s="812"/>
      <c r="DW3" s="812"/>
      <c r="DX3" s="812"/>
      <c r="DY3" s="812"/>
      <c r="DZ3" s="812"/>
      <c r="EA3" s="812"/>
      <c r="EB3" s="812"/>
      <c r="EC3" s="812"/>
      <c r="ED3" s="812"/>
      <c r="EE3" s="812"/>
      <c r="EF3" s="812"/>
      <c r="EG3" s="812"/>
      <c r="EH3" s="812"/>
      <c r="EI3" s="815"/>
      <c r="EJ3" s="314"/>
      <c r="EK3" s="818"/>
      <c r="EL3" s="812"/>
      <c r="EM3" s="812"/>
      <c r="EN3" s="812"/>
      <c r="EO3" s="812"/>
      <c r="EP3" s="815"/>
      <c r="EQ3" s="314"/>
      <c r="ER3" s="844"/>
      <c r="ES3" s="833"/>
      <c r="ET3" s="845"/>
      <c r="FF3" s="854"/>
      <c r="FG3" s="854"/>
      <c r="FH3" s="854"/>
      <c r="FI3" s="854"/>
      <c r="FJ3" s="854"/>
      <c r="FK3" s="854"/>
      <c r="FL3" s="854"/>
      <c r="FM3" s="854"/>
      <c r="FN3" s="854"/>
      <c r="FO3" s="854"/>
      <c r="FP3" s="854"/>
      <c r="FR3" s="857"/>
      <c r="FS3" s="850"/>
      <c r="FT3" s="856"/>
      <c r="FU3" s="859"/>
      <c r="FV3" s="850"/>
      <c r="FW3" s="850"/>
      <c r="FX3" s="850"/>
      <c r="FY3" s="850"/>
      <c r="FZ3" s="850"/>
      <c r="GA3" s="850"/>
      <c r="GB3" s="850"/>
      <c r="GC3" s="850"/>
      <c r="GD3" s="850"/>
      <c r="GE3" s="850"/>
      <c r="GF3" s="851"/>
    </row>
    <row r="4" spans="1:188" ht="4.5" customHeight="1" x14ac:dyDescent="0.5">
      <c r="A4" s="840"/>
      <c r="B4" s="840"/>
      <c r="C4" s="840"/>
      <c r="D4" s="840"/>
      <c r="E4" s="840"/>
      <c r="F4" s="840"/>
      <c r="G4" s="840"/>
      <c r="H4" s="840"/>
      <c r="I4" s="840"/>
      <c r="J4" s="840"/>
      <c r="K4" s="840"/>
      <c r="L4" s="840"/>
      <c r="M4" s="840"/>
      <c r="N4" s="840"/>
      <c r="O4" s="840"/>
      <c r="P4" s="840"/>
      <c r="Q4" s="840"/>
      <c r="R4" s="840"/>
      <c r="S4" s="840"/>
      <c r="T4" s="840"/>
      <c r="U4" s="840"/>
      <c r="V4" s="840"/>
      <c r="W4" s="311"/>
      <c r="X4" s="311"/>
      <c r="Y4" s="791"/>
      <c r="Z4" s="791"/>
      <c r="AA4" s="791"/>
      <c r="AB4" s="791"/>
      <c r="AC4" s="791"/>
      <c r="AD4" s="791"/>
      <c r="AE4" s="791"/>
      <c r="AF4" s="791"/>
      <c r="AG4" s="791"/>
      <c r="AH4" s="791"/>
      <c r="AI4" s="791"/>
      <c r="AJ4" s="791"/>
      <c r="AK4" s="791"/>
      <c r="AL4" s="791"/>
      <c r="AM4" s="791"/>
      <c r="AN4" s="791"/>
      <c r="AO4" s="791"/>
      <c r="AP4" s="791"/>
      <c r="AQ4" s="791"/>
      <c r="AR4" s="791"/>
      <c r="AS4" s="791"/>
      <c r="AT4" s="791"/>
      <c r="AU4" s="791"/>
      <c r="AV4" s="791"/>
      <c r="AW4" s="791"/>
      <c r="AX4" s="791"/>
      <c r="AY4" s="791"/>
      <c r="AZ4" s="791"/>
      <c r="BA4" s="791"/>
      <c r="BB4" s="791"/>
      <c r="BC4" s="791"/>
      <c r="BD4" s="791"/>
      <c r="BE4" s="791"/>
      <c r="BF4" s="791"/>
      <c r="BG4" s="791"/>
      <c r="BH4" s="791"/>
      <c r="BI4" s="791"/>
      <c r="BJ4" s="791"/>
      <c r="BK4" s="791"/>
      <c r="BL4" s="791"/>
      <c r="BM4" s="791"/>
      <c r="BN4" s="791"/>
      <c r="BO4" s="791"/>
      <c r="BP4" s="791"/>
      <c r="BQ4" s="791"/>
      <c r="BR4" s="791"/>
      <c r="BS4" s="791"/>
      <c r="BT4" s="791"/>
      <c r="BU4" s="791"/>
      <c r="BV4" s="791"/>
      <c r="BW4" s="791"/>
      <c r="BX4" s="791"/>
      <c r="BY4" s="791"/>
      <c r="BZ4" s="791"/>
      <c r="CA4" s="791"/>
      <c r="CB4" s="791"/>
      <c r="CC4" s="791"/>
      <c r="CD4" s="791"/>
      <c r="CE4" s="791"/>
      <c r="CF4" s="791"/>
      <c r="CG4" s="791"/>
      <c r="CH4" s="791"/>
      <c r="CI4" s="791"/>
      <c r="CJ4" s="791"/>
      <c r="CK4" s="791"/>
      <c r="CL4" s="791"/>
      <c r="CM4" s="791"/>
      <c r="CN4" s="791"/>
      <c r="CO4" s="791"/>
      <c r="CP4" s="791"/>
      <c r="CQ4" s="791"/>
      <c r="CR4" s="791"/>
      <c r="CS4" s="791"/>
      <c r="CT4" s="791"/>
      <c r="CU4" s="791"/>
      <c r="CV4" s="791"/>
      <c r="CW4" s="791"/>
      <c r="CX4" s="791"/>
      <c r="CY4" s="791"/>
      <c r="CZ4" s="791"/>
      <c r="DA4" s="791"/>
      <c r="DB4" s="791"/>
      <c r="DD4" s="844"/>
      <c r="DE4" s="833"/>
      <c r="DF4" s="845"/>
      <c r="DG4" s="307"/>
      <c r="DH4" s="818"/>
      <c r="DI4" s="812"/>
      <c r="DJ4" s="812"/>
      <c r="DK4" s="812"/>
      <c r="DL4" s="812"/>
      <c r="DM4" s="812"/>
      <c r="DN4" s="812"/>
      <c r="DO4" s="812"/>
      <c r="DP4" s="812"/>
      <c r="DQ4" s="812"/>
      <c r="DR4" s="812"/>
      <c r="DS4" s="815"/>
      <c r="DT4" s="307"/>
      <c r="DU4" s="818"/>
      <c r="DV4" s="812"/>
      <c r="DW4" s="812"/>
      <c r="DX4" s="812"/>
      <c r="DY4" s="812"/>
      <c r="DZ4" s="812"/>
      <c r="EA4" s="812"/>
      <c r="EB4" s="812"/>
      <c r="EC4" s="812"/>
      <c r="ED4" s="812"/>
      <c r="EE4" s="812"/>
      <c r="EF4" s="812"/>
      <c r="EG4" s="812"/>
      <c r="EH4" s="812"/>
      <c r="EI4" s="815"/>
      <c r="EJ4" s="307"/>
      <c r="EK4" s="818"/>
      <c r="EL4" s="812"/>
      <c r="EM4" s="812"/>
      <c r="EN4" s="812"/>
      <c r="EO4" s="812"/>
      <c r="EP4" s="815"/>
      <c r="EQ4" s="307"/>
      <c r="ER4" s="844"/>
      <c r="ES4" s="833"/>
      <c r="ET4" s="845"/>
      <c r="FF4" s="854"/>
      <c r="FG4" s="854"/>
      <c r="FH4" s="854"/>
      <c r="FI4" s="854"/>
      <c r="FJ4" s="854"/>
      <c r="FK4" s="854"/>
      <c r="FL4" s="854"/>
      <c r="FM4" s="854"/>
      <c r="FN4" s="854"/>
      <c r="FO4" s="854"/>
      <c r="FP4" s="854"/>
      <c r="FR4" s="857"/>
      <c r="FS4" s="850"/>
      <c r="FT4" s="856"/>
      <c r="FU4" s="859"/>
      <c r="FV4" s="850"/>
      <c r="FW4" s="850"/>
      <c r="FX4" s="850"/>
      <c r="FY4" s="850"/>
      <c r="FZ4" s="850"/>
      <c r="GA4" s="850"/>
      <c r="GB4" s="850"/>
      <c r="GC4" s="850"/>
      <c r="GD4" s="850"/>
      <c r="GE4" s="850"/>
      <c r="GF4" s="851"/>
    </row>
    <row r="5" spans="1:188" ht="4.5" customHeight="1" x14ac:dyDescent="0.5">
      <c r="A5" s="840"/>
      <c r="B5" s="840"/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840"/>
      <c r="N5" s="840"/>
      <c r="O5" s="840"/>
      <c r="P5" s="840"/>
      <c r="Q5" s="840"/>
      <c r="R5" s="840"/>
      <c r="S5" s="840"/>
      <c r="T5" s="840"/>
      <c r="U5" s="840"/>
      <c r="V5" s="840"/>
      <c r="W5" s="311"/>
      <c r="X5" s="311"/>
      <c r="Y5" s="791"/>
      <c r="Z5" s="791"/>
      <c r="AA5" s="791"/>
      <c r="AB5" s="791"/>
      <c r="AC5" s="791"/>
      <c r="AD5" s="791"/>
      <c r="AE5" s="791"/>
      <c r="AF5" s="791"/>
      <c r="AG5" s="791"/>
      <c r="AH5" s="791"/>
      <c r="AI5" s="791"/>
      <c r="AJ5" s="791"/>
      <c r="AK5" s="791"/>
      <c r="AL5" s="791"/>
      <c r="AM5" s="791"/>
      <c r="AN5" s="791"/>
      <c r="AO5" s="791"/>
      <c r="AP5" s="791"/>
      <c r="AQ5" s="791"/>
      <c r="AR5" s="791"/>
      <c r="AS5" s="791"/>
      <c r="AT5" s="791"/>
      <c r="AU5" s="791"/>
      <c r="AV5" s="791"/>
      <c r="AW5" s="791"/>
      <c r="AX5" s="791"/>
      <c r="AY5" s="791"/>
      <c r="AZ5" s="791"/>
      <c r="BA5" s="791"/>
      <c r="BB5" s="791"/>
      <c r="BC5" s="791"/>
      <c r="BD5" s="791"/>
      <c r="BE5" s="791"/>
      <c r="BF5" s="791"/>
      <c r="BG5" s="791"/>
      <c r="BH5" s="791"/>
      <c r="BI5" s="791"/>
      <c r="BJ5" s="791"/>
      <c r="BK5" s="791"/>
      <c r="BL5" s="791"/>
      <c r="BM5" s="791"/>
      <c r="BN5" s="791"/>
      <c r="BO5" s="791"/>
      <c r="BP5" s="791"/>
      <c r="BQ5" s="791"/>
      <c r="BR5" s="791"/>
      <c r="BS5" s="791"/>
      <c r="BT5" s="791"/>
      <c r="BU5" s="791"/>
      <c r="BV5" s="791"/>
      <c r="BW5" s="791"/>
      <c r="BX5" s="791"/>
      <c r="BY5" s="791"/>
      <c r="BZ5" s="791"/>
      <c r="CA5" s="791"/>
      <c r="CB5" s="791"/>
      <c r="CC5" s="791"/>
      <c r="CD5" s="791"/>
      <c r="CE5" s="791"/>
      <c r="CF5" s="791"/>
      <c r="CG5" s="791"/>
      <c r="CH5" s="791"/>
      <c r="CI5" s="791"/>
      <c r="CJ5" s="791"/>
      <c r="CK5" s="791"/>
      <c r="CL5" s="791"/>
      <c r="CM5" s="791"/>
      <c r="CN5" s="791"/>
      <c r="CO5" s="791"/>
      <c r="CP5" s="791"/>
      <c r="CQ5" s="791"/>
      <c r="CR5" s="791"/>
      <c r="CS5" s="791"/>
      <c r="CT5" s="791"/>
      <c r="CU5" s="791"/>
      <c r="CV5" s="791"/>
      <c r="CW5" s="791"/>
      <c r="CX5" s="791"/>
      <c r="CY5" s="791"/>
      <c r="CZ5" s="791"/>
      <c r="DA5" s="791"/>
      <c r="DB5" s="791"/>
      <c r="DD5" s="846"/>
      <c r="DE5" s="847"/>
      <c r="DF5" s="848"/>
      <c r="DG5" s="307"/>
      <c r="DH5" s="819"/>
      <c r="DI5" s="813"/>
      <c r="DJ5" s="813"/>
      <c r="DK5" s="813"/>
      <c r="DL5" s="813"/>
      <c r="DM5" s="813"/>
      <c r="DN5" s="813"/>
      <c r="DO5" s="813"/>
      <c r="DP5" s="813"/>
      <c r="DQ5" s="813"/>
      <c r="DR5" s="813"/>
      <c r="DS5" s="816"/>
      <c r="DT5" s="307"/>
      <c r="DU5" s="819"/>
      <c r="DV5" s="813"/>
      <c r="DW5" s="813"/>
      <c r="DX5" s="813"/>
      <c r="DY5" s="813"/>
      <c r="DZ5" s="813"/>
      <c r="EA5" s="813"/>
      <c r="EB5" s="813"/>
      <c r="EC5" s="813"/>
      <c r="ED5" s="813"/>
      <c r="EE5" s="813"/>
      <c r="EF5" s="813"/>
      <c r="EG5" s="813"/>
      <c r="EH5" s="813"/>
      <c r="EI5" s="816"/>
      <c r="EJ5" s="307"/>
      <c r="EK5" s="819"/>
      <c r="EL5" s="813"/>
      <c r="EM5" s="813"/>
      <c r="EN5" s="813"/>
      <c r="EO5" s="813"/>
      <c r="EP5" s="816"/>
      <c r="EQ5" s="307"/>
      <c r="ER5" s="846"/>
      <c r="ES5" s="847"/>
      <c r="ET5" s="848"/>
      <c r="FF5" s="854"/>
      <c r="FG5" s="854"/>
      <c r="FH5" s="854"/>
      <c r="FI5" s="854"/>
      <c r="FJ5" s="854"/>
      <c r="FK5" s="854"/>
      <c r="FL5" s="854"/>
      <c r="FM5" s="854"/>
      <c r="FN5" s="854"/>
      <c r="FO5" s="854"/>
      <c r="FP5" s="854"/>
      <c r="FR5" s="857"/>
      <c r="FS5" s="850"/>
      <c r="FT5" s="856"/>
      <c r="FU5" s="859"/>
      <c r="FV5" s="850"/>
      <c r="FW5" s="850"/>
      <c r="FX5" s="850"/>
      <c r="FY5" s="850"/>
      <c r="FZ5" s="850"/>
      <c r="GA5" s="850"/>
      <c r="GB5" s="850"/>
      <c r="GC5" s="850"/>
      <c r="GD5" s="850"/>
      <c r="GE5" s="850"/>
      <c r="GF5" s="851"/>
    </row>
    <row r="6" spans="1:188" ht="5.25" customHeight="1" x14ac:dyDescent="0.5">
      <c r="A6" s="840"/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840"/>
      <c r="P6" s="840"/>
      <c r="Q6" s="840"/>
      <c r="R6" s="840"/>
      <c r="S6" s="840"/>
      <c r="T6" s="840"/>
      <c r="U6" s="840"/>
      <c r="V6" s="840"/>
      <c r="W6" s="311"/>
      <c r="X6" s="311"/>
    </row>
    <row r="7" spans="1:188" ht="4.5" customHeight="1" x14ac:dyDescent="0.7">
      <c r="A7" s="840"/>
      <c r="B7" s="840"/>
      <c r="C7" s="840"/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840"/>
      <c r="Q7" s="840"/>
      <c r="R7" s="840"/>
      <c r="S7" s="840"/>
      <c r="T7" s="840"/>
      <c r="U7" s="840"/>
      <c r="V7" s="840"/>
      <c r="W7" s="311"/>
      <c r="X7" s="311"/>
      <c r="EM7" s="315"/>
      <c r="EN7" s="315"/>
      <c r="EO7" s="316"/>
      <c r="EP7" s="315"/>
      <c r="EQ7" s="315"/>
      <c r="ER7" s="852" t="s">
        <v>3</v>
      </c>
      <c r="ES7" s="852"/>
      <c r="ET7" s="852"/>
      <c r="EU7" s="852"/>
      <c r="EV7" s="852"/>
      <c r="EW7" s="852"/>
      <c r="EX7" s="317"/>
      <c r="EY7" s="833">
        <v>1</v>
      </c>
      <c r="EZ7" s="833"/>
      <c r="FA7" s="833"/>
      <c r="FB7" s="833"/>
      <c r="FC7" s="833"/>
      <c r="FD7" s="835" t="s">
        <v>2</v>
      </c>
      <c r="FE7" s="835"/>
      <c r="FF7" s="835"/>
      <c r="FG7" s="835"/>
      <c r="FH7" s="835"/>
      <c r="FI7" s="835"/>
      <c r="FJ7" s="835"/>
      <c r="FK7" s="835"/>
      <c r="FL7" s="835"/>
      <c r="FM7" s="835"/>
      <c r="FN7" s="835"/>
      <c r="FO7" s="835"/>
      <c r="FP7" s="835"/>
      <c r="FQ7" s="835"/>
      <c r="FR7" s="835"/>
      <c r="FS7" s="835"/>
      <c r="FT7" s="835"/>
      <c r="FU7" s="318"/>
      <c r="FV7" s="833">
        <f ca="1">MAX(PageList)</f>
        <v>1</v>
      </c>
      <c r="FW7" s="833"/>
      <c r="FX7" s="833"/>
      <c r="FY7" s="833"/>
      <c r="FZ7" s="833"/>
      <c r="GA7" s="317"/>
      <c r="GB7" s="853" t="s">
        <v>1</v>
      </c>
      <c r="GC7" s="853"/>
      <c r="GD7" s="853"/>
      <c r="GE7" s="853"/>
      <c r="GF7" s="853"/>
    </row>
    <row r="8" spans="1:188" ht="4.5" customHeight="1" x14ac:dyDescent="0.7">
      <c r="A8" s="840"/>
      <c r="B8" s="840"/>
      <c r="C8" s="840"/>
      <c r="D8" s="840"/>
      <c r="E8" s="840"/>
      <c r="F8" s="840"/>
      <c r="G8" s="840"/>
      <c r="H8" s="840"/>
      <c r="I8" s="840"/>
      <c r="J8" s="840"/>
      <c r="K8" s="840"/>
      <c r="L8" s="840"/>
      <c r="M8" s="840"/>
      <c r="N8" s="840"/>
      <c r="O8" s="840"/>
      <c r="P8" s="840"/>
      <c r="Q8" s="840"/>
      <c r="R8" s="840"/>
      <c r="S8" s="840"/>
      <c r="T8" s="840"/>
      <c r="U8" s="840"/>
      <c r="V8" s="840"/>
      <c r="W8" s="311"/>
      <c r="X8" s="311"/>
      <c r="EO8" s="315"/>
      <c r="EP8" s="315"/>
      <c r="EQ8" s="315"/>
      <c r="ER8" s="852"/>
      <c r="ES8" s="852"/>
      <c r="ET8" s="852"/>
      <c r="EU8" s="852"/>
      <c r="EV8" s="852"/>
      <c r="EW8" s="852"/>
      <c r="EX8" s="317"/>
      <c r="EY8" s="833"/>
      <c r="EZ8" s="833"/>
      <c r="FA8" s="833"/>
      <c r="FB8" s="833"/>
      <c r="FC8" s="833"/>
      <c r="FD8" s="835"/>
      <c r="FE8" s="835"/>
      <c r="FF8" s="835"/>
      <c r="FG8" s="835"/>
      <c r="FH8" s="835"/>
      <c r="FI8" s="835"/>
      <c r="FJ8" s="835"/>
      <c r="FK8" s="835"/>
      <c r="FL8" s="835"/>
      <c r="FM8" s="835"/>
      <c r="FN8" s="835"/>
      <c r="FO8" s="835"/>
      <c r="FP8" s="835"/>
      <c r="FQ8" s="835"/>
      <c r="FR8" s="835"/>
      <c r="FS8" s="835"/>
      <c r="FT8" s="835"/>
      <c r="FU8" s="318"/>
      <c r="FV8" s="833"/>
      <c r="FW8" s="833"/>
      <c r="FX8" s="833"/>
      <c r="FY8" s="833"/>
      <c r="FZ8" s="833"/>
      <c r="GA8" s="317"/>
      <c r="GB8" s="853"/>
      <c r="GC8" s="853"/>
      <c r="GD8" s="853"/>
      <c r="GE8" s="853"/>
      <c r="GF8" s="853"/>
    </row>
    <row r="9" spans="1:188" ht="4.5" customHeight="1" x14ac:dyDescent="0.7">
      <c r="A9" s="840"/>
      <c r="B9" s="840"/>
      <c r="C9" s="840"/>
      <c r="D9" s="840"/>
      <c r="E9" s="840"/>
      <c r="F9" s="840"/>
      <c r="G9" s="840"/>
      <c r="H9" s="840"/>
      <c r="I9" s="840"/>
      <c r="J9" s="840"/>
      <c r="K9" s="840"/>
      <c r="L9" s="840"/>
      <c r="M9" s="840"/>
      <c r="N9" s="840"/>
      <c r="O9" s="840"/>
      <c r="P9" s="840"/>
      <c r="Q9" s="840"/>
      <c r="R9" s="840"/>
      <c r="S9" s="840"/>
      <c r="T9" s="840"/>
      <c r="U9" s="840"/>
      <c r="V9" s="840"/>
      <c r="W9" s="311"/>
      <c r="X9" s="311"/>
      <c r="Y9" s="311"/>
      <c r="Z9" s="311"/>
      <c r="AA9" s="311"/>
      <c r="EO9" s="315"/>
      <c r="EP9" s="315"/>
      <c r="EQ9" s="315"/>
      <c r="ER9" s="852"/>
      <c r="ES9" s="852"/>
      <c r="ET9" s="852"/>
      <c r="EU9" s="852"/>
      <c r="EV9" s="852"/>
      <c r="EW9" s="852"/>
      <c r="EX9" s="317"/>
      <c r="EY9" s="833"/>
      <c r="EZ9" s="833"/>
      <c r="FA9" s="833"/>
      <c r="FB9" s="833"/>
      <c r="FC9" s="833"/>
      <c r="FD9" s="835"/>
      <c r="FE9" s="835"/>
      <c r="FF9" s="835"/>
      <c r="FG9" s="835"/>
      <c r="FH9" s="835"/>
      <c r="FI9" s="835"/>
      <c r="FJ9" s="835"/>
      <c r="FK9" s="835"/>
      <c r="FL9" s="835"/>
      <c r="FM9" s="835"/>
      <c r="FN9" s="835"/>
      <c r="FO9" s="835"/>
      <c r="FP9" s="835"/>
      <c r="FQ9" s="835"/>
      <c r="FR9" s="835"/>
      <c r="FS9" s="835"/>
      <c r="FT9" s="835"/>
      <c r="FU9" s="318"/>
      <c r="FV9" s="833"/>
      <c r="FW9" s="833"/>
      <c r="FX9" s="833"/>
      <c r="FY9" s="833"/>
      <c r="FZ9" s="833"/>
      <c r="GA9" s="317"/>
      <c r="GB9" s="853"/>
      <c r="GC9" s="853"/>
      <c r="GD9" s="853"/>
      <c r="GE9" s="853"/>
      <c r="GF9" s="853"/>
    </row>
    <row r="10" spans="1:188" ht="4.5" customHeight="1" x14ac:dyDescent="0.95">
      <c r="A10" s="294"/>
      <c r="B10" s="294"/>
      <c r="C10" s="294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4"/>
      <c r="W10" s="294"/>
      <c r="X10" s="294"/>
      <c r="Y10" s="294"/>
      <c r="Z10" s="294"/>
      <c r="AA10" s="294"/>
      <c r="AB10" s="319"/>
      <c r="AC10" s="292"/>
      <c r="AD10" s="292"/>
      <c r="AE10" s="292"/>
      <c r="AF10" s="292"/>
      <c r="AG10" s="292"/>
      <c r="AH10" s="292"/>
      <c r="AI10" s="292"/>
      <c r="AJ10" s="292"/>
      <c r="AK10" s="292"/>
      <c r="AL10" s="292"/>
      <c r="AM10" s="292"/>
      <c r="AN10" s="292"/>
      <c r="AO10" s="292"/>
      <c r="AP10" s="292"/>
      <c r="AQ10" s="292"/>
      <c r="AR10" s="292"/>
      <c r="AS10" s="292"/>
      <c r="AT10" s="293"/>
      <c r="AU10" s="293"/>
      <c r="AV10" s="293"/>
      <c r="AW10" s="293"/>
      <c r="AX10" s="293"/>
      <c r="AY10" s="293"/>
      <c r="AZ10" s="293"/>
      <c r="BA10" s="293"/>
      <c r="BB10" s="293"/>
      <c r="BC10" s="293"/>
      <c r="BD10" s="293"/>
      <c r="BE10" s="293"/>
      <c r="BF10" s="293"/>
      <c r="BG10" s="293"/>
      <c r="BH10" s="293"/>
      <c r="BI10" s="293"/>
      <c r="BJ10" s="293"/>
      <c r="BK10" s="293"/>
      <c r="BL10" s="293"/>
      <c r="BM10" s="293"/>
      <c r="BN10" s="293"/>
      <c r="BO10" s="293"/>
      <c r="BP10" s="293"/>
      <c r="BQ10" s="293"/>
      <c r="BR10" s="293"/>
      <c r="BS10" s="293"/>
      <c r="BT10" s="293"/>
      <c r="BU10" s="293"/>
      <c r="BV10" s="293"/>
      <c r="BW10" s="293"/>
      <c r="BX10" s="293"/>
      <c r="BY10" s="293"/>
      <c r="BZ10" s="293"/>
      <c r="CA10" s="293"/>
      <c r="CB10" s="293"/>
      <c r="CC10" s="293"/>
      <c r="CD10" s="293"/>
      <c r="CE10" s="293"/>
      <c r="CF10" s="293"/>
      <c r="EO10" s="315"/>
      <c r="EP10" s="315"/>
      <c r="EQ10" s="315"/>
      <c r="ER10" s="852"/>
      <c r="ES10" s="852"/>
      <c r="ET10" s="852"/>
      <c r="EU10" s="852"/>
      <c r="EV10" s="852"/>
      <c r="EW10" s="852"/>
      <c r="EX10" s="317"/>
      <c r="EY10" s="834"/>
      <c r="EZ10" s="834"/>
      <c r="FA10" s="834"/>
      <c r="FB10" s="834"/>
      <c r="FC10" s="834"/>
      <c r="FD10" s="835"/>
      <c r="FE10" s="835"/>
      <c r="FF10" s="835"/>
      <c r="FG10" s="835"/>
      <c r="FH10" s="835"/>
      <c r="FI10" s="835"/>
      <c r="FJ10" s="835"/>
      <c r="FK10" s="835"/>
      <c r="FL10" s="835"/>
      <c r="FM10" s="835"/>
      <c r="FN10" s="835"/>
      <c r="FO10" s="835"/>
      <c r="FP10" s="835"/>
      <c r="FQ10" s="835"/>
      <c r="FR10" s="835"/>
      <c r="FS10" s="835"/>
      <c r="FT10" s="835"/>
      <c r="FU10" s="318"/>
      <c r="FV10" s="834"/>
      <c r="FW10" s="834"/>
      <c r="FX10" s="834"/>
      <c r="FY10" s="834"/>
      <c r="FZ10" s="834"/>
      <c r="GA10" s="317"/>
      <c r="GB10" s="853"/>
      <c r="GC10" s="853"/>
      <c r="GD10" s="853"/>
      <c r="GE10" s="853"/>
      <c r="GF10" s="853"/>
    </row>
    <row r="11" spans="1:188" ht="4.5" customHeight="1" x14ac:dyDescent="0.95">
      <c r="A11" s="294"/>
      <c r="B11" s="294"/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319"/>
      <c r="AC11" s="292"/>
      <c r="AD11" s="292"/>
      <c r="AE11" s="292"/>
      <c r="AF11" s="292"/>
      <c r="AG11" s="292"/>
      <c r="AH11" s="292"/>
      <c r="AI11" s="292"/>
      <c r="AJ11" s="292"/>
      <c r="AK11" s="292"/>
      <c r="AL11" s="292"/>
      <c r="AM11" s="292"/>
      <c r="AN11" s="292"/>
      <c r="AO11" s="292"/>
      <c r="AP11" s="292"/>
      <c r="AQ11" s="292"/>
      <c r="AR11" s="292"/>
      <c r="AS11" s="292"/>
      <c r="AT11" s="293"/>
      <c r="AU11" s="293"/>
      <c r="AV11" s="293"/>
      <c r="AW11" s="293"/>
      <c r="AX11" s="293"/>
      <c r="AY11" s="293"/>
      <c r="AZ11" s="293"/>
      <c r="BA11" s="293"/>
      <c r="BB11" s="293"/>
      <c r="BC11" s="293"/>
      <c r="BD11" s="293"/>
      <c r="BE11" s="293"/>
      <c r="BF11" s="293"/>
      <c r="BG11" s="293"/>
      <c r="BH11" s="293"/>
      <c r="BI11" s="293"/>
      <c r="BJ11" s="293"/>
      <c r="BK11" s="293"/>
      <c r="BL11" s="293"/>
      <c r="BM11" s="293"/>
      <c r="BN11" s="293"/>
      <c r="BO11" s="293"/>
      <c r="BP11" s="293"/>
      <c r="BQ11" s="293"/>
      <c r="BR11" s="293"/>
      <c r="BS11" s="293"/>
      <c r="BT11" s="293"/>
      <c r="BU11" s="293"/>
      <c r="BV11" s="293"/>
      <c r="BW11" s="293"/>
      <c r="BX11" s="293"/>
      <c r="BY11" s="293"/>
      <c r="BZ11" s="293"/>
      <c r="CA11" s="293"/>
      <c r="CB11" s="293"/>
      <c r="CC11" s="293"/>
      <c r="CD11" s="293"/>
      <c r="CE11" s="293"/>
      <c r="CF11" s="293"/>
      <c r="EO11" s="320"/>
      <c r="EP11" s="320"/>
      <c r="EQ11" s="320"/>
      <c r="ER11" s="321"/>
      <c r="ES11" s="321"/>
      <c r="ET11" s="321"/>
      <c r="EU11" s="321"/>
      <c r="EV11" s="321"/>
      <c r="EW11" s="321"/>
      <c r="EX11" s="317"/>
      <c r="EY11" s="322"/>
      <c r="EZ11" s="322"/>
      <c r="FA11" s="322"/>
      <c r="FB11" s="322"/>
      <c r="FC11" s="322"/>
      <c r="FD11" s="323"/>
      <c r="FE11" s="323"/>
      <c r="FF11" s="323"/>
      <c r="FG11" s="323"/>
      <c r="FH11" s="323"/>
      <c r="FI11" s="323"/>
      <c r="FJ11" s="323"/>
      <c r="FK11" s="323"/>
      <c r="FL11" s="323"/>
      <c r="FM11" s="323"/>
      <c r="FN11" s="323"/>
      <c r="FO11" s="323"/>
      <c r="FP11" s="323"/>
      <c r="FQ11" s="323"/>
      <c r="FR11" s="323"/>
      <c r="FS11" s="323"/>
      <c r="FT11" s="323"/>
      <c r="FU11" s="318"/>
      <c r="FV11" s="322"/>
      <c r="FW11" s="322"/>
      <c r="FX11" s="322"/>
      <c r="FY11" s="322"/>
      <c r="FZ11" s="322"/>
      <c r="GA11" s="317"/>
      <c r="GB11" s="324"/>
      <c r="GC11" s="324"/>
      <c r="GD11" s="324"/>
      <c r="GE11" s="324"/>
      <c r="GF11" s="324"/>
    </row>
    <row r="12" spans="1:188" ht="3" customHeight="1" x14ac:dyDescent="0.95">
      <c r="A12" s="294"/>
      <c r="B12" s="294"/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325"/>
      <c r="AC12" s="325"/>
      <c r="AD12" s="325"/>
      <c r="AE12" s="325"/>
      <c r="AF12" s="326"/>
      <c r="AG12" s="326"/>
      <c r="AH12" s="326"/>
      <c r="AI12" s="326"/>
      <c r="AJ12" s="326"/>
      <c r="AK12" s="326"/>
      <c r="AL12" s="326"/>
      <c r="AM12" s="326"/>
      <c r="AN12" s="326"/>
      <c r="AO12" s="326"/>
      <c r="AP12" s="325"/>
      <c r="AQ12" s="325"/>
      <c r="AR12" s="325"/>
      <c r="AS12" s="325"/>
      <c r="AT12" s="325"/>
      <c r="AU12" s="325"/>
      <c r="AV12" s="325"/>
      <c r="AW12" s="325"/>
      <c r="AX12" s="325"/>
      <c r="AY12" s="325"/>
      <c r="AZ12" s="325"/>
      <c r="BA12" s="325"/>
      <c r="BB12" s="325"/>
      <c r="BC12" s="325"/>
      <c r="BD12" s="325"/>
      <c r="BE12" s="325"/>
      <c r="BF12" s="325"/>
      <c r="BG12" s="325"/>
      <c r="BH12" s="325"/>
      <c r="BI12" s="325"/>
      <c r="BJ12" s="325"/>
      <c r="BK12" s="325"/>
      <c r="BL12" s="325"/>
      <c r="BM12" s="325"/>
      <c r="BN12" s="325"/>
      <c r="BO12" s="325"/>
      <c r="BP12" s="325"/>
      <c r="BQ12" s="325"/>
      <c r="BR12" s="325"/>
      <c r="BS12" s="325"/>
      <c r="BT12" s="325"/>
      <c r="BU12" s="325"/>
      <c r="BV12" s="325"/>
      <c r="BW12" s="325"/>
      <c r="BX12" s="325"/>
      <c r="BY12" s="325"/>
      <c r="BZ12" s="325"/>
      <c r="CA12" s="325"/>
      <c r="CB12" s="325"/>
      <c r="CC12" s="325"/>
      <c r="CD12" s="325"/>
      <c r="CE12" s="325"/>
      <c r="CF12" s="325"/>
      <c r="CG12" s="325"/>
      <c r="CH12" s="325"/>
      <c r="CI12" s="325"/>
      <c r="CJ12" s="325"/>
      <c r="CK12" s="325"/>
      <c r="CL12" s="325"/>
      <c r="CM12" s="325"/>
      <c r="CN12" s="325"/>
      <c r="CO12" s="325"/>
      <c r="CP12" s="325"/>
      <c r="CQ12" s="325"/>
      <c r="CR12" s="325"/>
      <c r="CS12" s="325"/>
      <c r="ER12" s="318"/>
      <c r="ES12" s="318"/>
      <c r="ET12" s="318"/>
      <c r="EU12" s="318"/>
      <c r="EV12" s="318"/>
      <c r="EW12" s="318"/>
      <c r="EX12" s="318"/>
      <c r="EY12" s="318"/>
      <c r="EZ12" s="318"/>
      <c r="FA12" s="318"/>
      <c r="FB12" s="318"/>
      <c r="FC12" s="318"/>
      <c r="FD12" s="318"/>
      <c r="FE12" s="318"/>
      <c r="FF12" s="318"/>
      <c r="FG12" s="318"/>
      <c r="FH12" s="318"/>
      <c r="FI12" s="318"/>
      <c r="FJ12" s="318"/>
      <c r="FK12" s="318"/>
      <c r="FL12" s="318"/>
      <c r="FM12" s="318"/>
      <c r="FN12" s="318"/>
      <c r="FO12" s="318"/>
      <c r="FP12" s="318"/>
      <c r="FQ12" s="318"/>
      <c r="FR12" s="318"/>
      <c r="FS12" s="318"/>
      <c r="FT12" s="318"/>
      <c r="FU12" s="318"/>
      <c r="FV12" s="318"/>
      <c r="FW12" s="318"/>
      <c r="FX12" s="318"/>
      <c r="FY12" s="318"/>
      <c r="FZ12" s="318"/>
      <c r="GA12" s="318"/>
      <c r="GB12" s="318"/>
      <c r="GC12" s="318"/>
      <c r="GD12" s="318"/>
      <c r="GE12" s="318"/>
      <c r="GF12" s="318"/>
    </row>
    <row r="13" spans="1:188" ht="1.5" customHeight="1" x14ac:dyDescent="0.95">
      <c r="A13" s="294"/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294"/>
      <c r="BC13" s="294"/>
      <c r="BD13" s="294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</row>
    <row r="14" spans="1:188" s="327" customFormat="1" ht="4.5" customHeight="1" x14ac:dyDescent="0.6">
      <c r="A14" s="739" t="s">
        <v>124</v>
      </c>
      <c r="B14" s="740"/>
      <c r="C14" s="740"/>
      <c r="D14" s="741"/>
      <c r="E14" s="745" t="s">
        <v>125</v>
      </c>
      <c r="F14" s="746"/>
      <c r="G14" s="746"/>
      <c r="H14" s="746"/>
      <c r="I14" s="746"/>
      <c r="J14" s="746"/>
      <c r="K14" s="746"/>
      <c r="L14" s="746"/>
      <c r="M14" s="746"/>
      <c r="N14" s="746"/>
      <c r="O14" s="746"/>
      <c r="P14" s="746"/>
      <c r="Q14" s="746"/>
      <c r="R14" s="746"/>
      <c r="S14" s="746"/>
      <c r="T14" s="746"/>
      <c r="U14" s="746"/>
      <c r="V14" s="746"/>
      <c r="W14" s="746"/>
      <c r="X14" s="746"/>
      <c r="Y14" s="746"/>
      <c r="Z14" s="746"/>
      <c r="AA14" s="746"/>
      <c r="AB14" s="746"/>
      <c r="AC14" s="746"/>
      <c r="AD14" s="746"/>
      <c r="AE14" s="746"/>
      <c r="AF14" s="746"/>
      <c r="AG14" s="746"/>
      <c r="AH14" s="746"/>
      <c r="AI14" s="746"/>
      <c r="AJ14" s="746"/>
      <c r="AK14" s="746"/>
      <c r="AL14" s="746"/>
      <c r="AM14" s="746"/>
      <c r="AN14" s="746"/>
      <c r="AO14" s="746"/>
      <c r="AP14" s="746"/>
      <c r="AQ14" s="746"/>
      <c r="AR14" s="746"/>
      <c r="AS14" s="746"/>
      <c r="AT14" s="751" t="s">
        <v>0</v>
      </c>
      <c r="AU14" s="752"/>
      <c r="AV14" s="752"/>
      <c r="AW14" s="752"/>
      <c r="AX14" s="752"/>
      <c r="AY14" s="752"/>
      <c r="AZ14" s="752"/>
      <c r="BA14" s="752"/>
      <c r="BB14" s="752"/>
      <c r="BC14" s="752"/>
      <c r="BD14" s="752"/>
      <c r="BE14" s="752"/>
      <c r="BF14" s="752"/>
      <c r="BG14" s="752"/>
      <c r="BH14" s="752"/>
      <c r="BI14" s="752"/>
      <c r="BJ14" s="752"/>
      <c r="BK14" s="752"/>
      <c r="BL14" s="752"/>
      <c r="BM14" s="752"/>
      <c r="BN14" s="752"/>
      <c r="BO14" s="752"/>
      <c r="BP14" s="752"/>
      <c r="BQ14" s="752"/>
      <c r="BR14" s="752"/>
      <c r="BS14" s="752"/>
      <c r="BT14" s="752"/>
      <c r="BU14" s="752"/>
      <c r="BV14" s="752"/>
      <c r="BW14" s="752"/>
      <c r="BX14" s="752"/>
      <c r="BY14" s="752"/>
      <c r="BZ14" s="752"/>
      <c r="CA14" s="752"/>
      <c r="CB14" s="752"/>
      <c r="CC14" s="752"/>
      <c r="CD14" s="752"/>
      <c r="CE14" s="752"/>
      <c r="CF14" s="752"/>
      <c r="CG14" s="752"/>
      <c r="CH14" s="752"/>
      <c r="CI14" s="752"/>
      <c r="CJ14" s="752"/>
      <c r="CK14" s="752"/>
      <c r="CL14" s="752"/>
      <c r="CM14" s="752"/>
      <c r="CN14" s="752"/>
      <c r="CO14" s="752"/>
      <c r="CP14" s="752"/>
      <c r="CQ14" s="752"/>
      <c r="CR14" s="752"/>
      <c r="CS14" s="752"/>
      <c r="CT14" s="752"/>
      <c r="CU14" s="752"/>
      <c r="CV14" s="753"/>
      <c r="CW14" s="760" t="s">
        <v>126</v>
      </c>
      <c r="CX14" s="761"/>
      <c r="CY14" s="761"/>
      <c r="CZ14" s="761"/>
      <c r="DA14" s="761"/>
      <c r="DB14" s="761"/>
      <c r="DC14" s="761"/>
      <c r="DD14" s="761"/>
      <c r="DE14" s="761"/>
      <c r="DF14" s="761"/>
      <c r="DG14" s="761"/>
      <c r="DH14" s="761"/>
      <c r="DI14" s="761"/>
      <c r="DJ14" s="761"/>
      <c r="DK14" s="761"/>
      <c r="DL14" s="761"/>
      <c r="DM14" s="761"/>
      <c r="DN14" s="761"/>
      <c r="DO14" s="761"/>
      <c r="DP14" s="761"/>
      <c r="DQ14" s="761"/>
      <c r="DR14" s="761"/>
      <c r="DS14" s="761"/>
      <c r="DT14" s="761"/>
      <c r="DU14" s="761"/>
      <c r="DV14" s="761"/>
      <c r="DW14" s="761"/>
      <c r="DX14" s="761"/>
      <c r="DY14" s="761"/>
      <c r="DZ14" s="761"/>
      <c r="EA14" s="761"/>
      <c r="EB14" s="761"/>
      <c r="EC14" s="761"/>
      <c r="ED14" s="761"/>
      <c r="EE14" s="761"/>
      <c r="EF14" s="761"/>
      <c r="EG14" s="761"/>
      <c r="EH14" s="761"/>
      <c r="EI14" s="761"/>
      <c r="EJ14" s="761"/>
      <c r="EK14" s="761"/>
      <c r="EL14" s="761"/>
      <c r="EM14" s="761"/>
      <c r="EN14" s="761"/>
      <c r="EO14" s="761"/>
      <c r="EP14" s="761"/>
      <c r="EQ14" s="761"/>
      <c r="ER14" s="761"/>
      <c r="ES14" s="761"/>
      <c r="ET14" s="761"/>
      <c r="EU14" s="761"/>
      <c r="EV14" s="761"/>
      <c r="EW14" s="761"/>
      <c r="EX14" s="761"/>
      <c r="EY14" s="761"/>
      <c r="EZ14" s="761"/>
      <c r="FA14" s="761"/>
      <c r="FB14" s="761"/>
      <c r="FC14" s="761"/>
      <c r="FD14" s="762"/>
      <c r="FE14" s="792" t="s">
        <v>127</v>
      </c>
      <c r="FF14" s="793"/>
      <c r="FG14" s="793"/>
      <c r="FH14" s="793"/>
      <c r="FI14" s="793"/>
      <c r="FJ14" s="793"/>
      <c r="FK14" s="793"/>
      <c r="FL14" s="793"/>
      <c r="FM14" s="793"/>
      <c r="FN14" s="793"/>
      <c r="FO14" s="793"/>
      <c r="FP14" s="793"/>
      <c r="FQ14" s="793"/>
      <c r="FR14" s="793"/>
      <c r="FS14" s="793"/>
      <c r="FT14" s="793"/>
      <c r="FU14" s="793"/>
      <c r="FV14" s="793"/>
      <c r="FW14" s="793"/>
      <c r="FX14" s="793"/>
      <c r="FY14" s="793"/>
      <c r="FZ14" s="793"/>
      <c r="GA14" s="793"/>
      <c r="GB14" s="793"/>
      <c r="GC14" s="793"/>
      <c r="GD14" s="793"/>
      <c r="GE14" s="793"/>
      <c r="GF14" s="794"/>
    </row>
    <row r="15" spans="1:188" s="327" customFormat="1" ht="4.5" customHeight="1" x14ac:dyDescent="0.6">
      <c r="A15" s="742"/>
      <c r="B15" s="743"/>
      <c r="C15" s="743"/>
      <c r="D15" s="744"/>
      <c r="E15" s="747"/>
      <c r="F15" s="748"/>
      <c r="G15" s="748"/>
      <c r="H15" s="748"/>
      <c r="I15" s="748"/>
      <c r="J15" s="748"/>
      <c r="K15" s="748"/>
      <c r="L15" s="748"/>
      <c r="M15" s="748"/>
      <c r="N15" s="748"/>
      <c r="O15" s="748"/>
      <c r="P15" s="748"/>
      <c r="Q15" s="748"/>
      <c r="R15" s="748"/>
      <c r="S15" s="748"/>
      <c r="T15" s="748"/>
      <c r="U15" s="748"/>
      <c r="V15" s="748"/>
      <c r="W15" s="748"/>
      <c r="X15" s="748"/>
      <c r="Y15" s="748"/>
      <c r="Z15" s="748"/>
      <c r="AA15" s="748"/>
      <c r="AB15" s="748"/>
      <c r="AC15" s="748"/>
      <c r="AD15" s="748"/>
      <c r="AE15" s="748"/>
      <c r="AF15" s="748"/>
      <c r="AG15" s="748"/>
      <c r="AH15" s="748"/>
      <c r="AI15" s="748"/>
      <c r="AJ15" s="748"/>
      <c r="AK15" s="748"/>
      <c r="AL15" s="748"/>
      <c r="AM15" s="748"/>
      <c r="AN15" s="748"/>
      <c r="AO15" s="748"/>
      <c r="AP15" s="748"/>
      <c r="AQ15" s="748"/>
      <c r="AR15" s="748"/>
      <c r="AS15" s="748"/>
      <c r="AT15" s="754"/>
      <c r="AU15" s="755"/>
      <c r="AV15" s="755"/>
      <c r="AW15" s="755"/>
      <c r="AX15" s="755"/>
      <c r="AY15" s="755"/>
      <c r="AZ15" s="755"/>
      <c r="BA15" s="755"/>
      <c r="BB15" s="755"/>
      <c r="BC15" s="755"/>
      <c r="BD15" s="755"/>
      <c r="BE15" s="755"/>
      <c r="BF15" s="755"/>
      <c r="BG15" s="755"/>
      <c r="BH15" s="755"/>
      <c r="BI15" s="755"/>
      <c r="BJ15" s="755"/>
      <c r="BK15" s="755"/>
      <c r="BL15" s="755"/>
      <c r="BM15" s="755"/>
      <c r="BN15" s="755"/>
      <c r="BO15" s="755"/>
      <c r="BP15" s="755"/>
      <c r="BQ15" s="755"/>
      <c r="BR15" s="755"/>
      <c r="BS15" s="755"/>
      <c r="BT15" s="755"/>
      <c r="BU15" s="755"/>
      <c r="BV15" s="755"/>
      <c r="BW15" s="755"/>
      <c r="BX15" s="755"/>
      <c r="BY15" s="755"/>
      <c r="BZ15" s="755"/>
      <c r="CA15" s="755"/>
      <c r="CB15" s="755"/>
      <c r="CC15" s="755"/>
      <c r="CD15" s="755"/>
      <c r="CE15" s="755"/>
      <c r="CF15" s="755"/>
      <c r="CG15" s="755"/>
      <c r="CH15" s="755"/>
      <c r="CI15" s="755"/>
      <c r="CJ15" s="755"/>
      <c r="CK15" s="755"/>
      <c r="CL15" s="755"/>
      <c r="CM15" s="755"/>
      <c r="CN15" s="755"/>
      <c r="CO15" s="755"/>
      <c r="CP15" s="755"/>
      <c r="CQ15" s="755"/>
      <c r="CR15" s="755"/>
      <c r="CS15" s="755"/>
      <c r="CT15" s="755"/>
      <c r="CU15" s="755"/>
      <c r="CV15" s="756"/>
      <c r="CW15" s="763"/>
      <c r="CX15" s="764"/>
      <c r="CY15" s="764"/>
      <c r="CZ15" s="764"/>
      <c r="DA15" s="764"/>
      <c r="DB15" s="764"/>
      <c r="DC15" s="764"/>
      <c r="DD15" s="764"/>
      <c r="DE15" s="764"/>
      <c r="DF15" s="764"/>
      <c r="DG15" s="764"/>
      <c r="DH15" s="764"/>
      <c r="DI15" s="764"/>
      <c r="DJ15" s="764"/>
      <c r="DK15" s="764"/>
      <c r="DL15" s="764"/>
      <c r="DM15" s="764"/>
      <c r="DN15" s="764"/>
      <c r="DO15" s="764"/>
      <c r="DP15" s="764"/>
      <c r="DQ15" s="764"/>
      <c r="DR15" s="764"/>
      <c r="DS15" s="764"/>
      <c r="DT15" s="764"/>
      <c r="DU15" s="764"/>
      <c r="DV15" s="764"/>
      <c r="DW15" s="764"/>
      <c r="DX15" s="764"/>
      <c r="DY15" s="764"/>
      <c r="DZ15" s="764"/>
      <c r="EA15" s="764"/>
      <c r="EB15" s="764"/>
      <c r="EC15" s="764"/>
      <c r="ED15" s="764"/>
      <c r="EE15" s="764"/>
      <c r="EF15" s="764"/>
      <c r="EG15" s="764"/>
      <c r="EH15" s="764"/>
      <c r="EI15" s="764"/>
      <c r="EJ15" s="764"/>
      <c r="EK15" s="764"/>
      <c r="EL15" s="764"/>
      <c r="EM15" s="764"/>
      <c r="EN15" s="764"/>
      <c r="EO15" s="764"/>
      <c r="EP15" s="764"/>
      <c r="EQ15" s="764"/>
      <c r="ER15" s="764"/>
      <c r="ES15" s="764"/>
      <c r="ET15" s="764"/>
      <c r="EU15" s="764"/>
      <c r="EV15" s="764"/>
      <c r="EW15" s="764"/>
      <c r="EX15" s="764"/>
      <c r="EY15" s="764"/>
      <c r="EZ15" s="764"/>
      <c r="FA15" s="764"/>
      <c r="FB15" s="764"/>
      <c r="FC15" s="764"/>
      <c r="FD15" s="765"/>
      <c r="FE15" s="795"/>
      <c r="FF15" s="796"/>
      <c r="FG15" s="796"/>
      <c r="FH15" s="796"/>
      <c r="FI15" s="796"/>
      <c r="FJ15" s="796"/>
      <c r="FK15" s="796"/>
      <c r="FL15" s="796"/>
      <c r="FM15" s="796"/>
      <c r="FN15" s="796"/>
      <c r="FO15" s="796"/>
      <c r="FP15" s="796"/>
      <c r="FQ15" s="796"/>
      <c r="FR15" s="796"/>
      <c r="FS15" s="796"/>
      <c r="FT15" s="796"/>
      <c r="FU15" s="796"/>
      <c r="FV15" s="796"/>
      <c r="FW15" s="796"/>
      <c r="FX15" s="796"/>
      <c r="FY15" s="796"/>
      <c r="FZ15" s="796"/>
      <c r="GA15" s="796"/>
      <c r="GB15" s="796"/>
      <c r="GC15" s="796"/>
      <c r="GD15" s="796"/>
      <c r="GE15" s="796"/>
      <c r="GF15" s="797"/>
    </row>
    <row r="16" spans="1:188" s="327" customFormat="1" ht="4.5" customHeight="1" x14ac:dyDescent="0.6">
      <c r="A16" s="742"/>
      <c r="B16" s="743"/>
      <c r="C16" s="743"/>
      <c r="D16" s="744"/>
      <c r="E16" s="747"/>
      <c r="F16" s="748"/>
      <c r="G16" s="748"/>
      <c r="H16" s="748"/>
      <c r="I16" s="748"/>
      <c r="J16" s="748"/>
      <c r="K16" s="748"/>
      <c r="L16" s="748"/>
      <c r="M16" s="748"/>
      <c r="N16" s="748"/>
      <c r="O16" s="748"/>
      <c r="P16" s="748"/>
      <c r="Q16" s="748"/>
      <c r="R16" s="748"/>
      <c r="S16" s="748"/>
      <c r="T16" s="748"/>
      <c r="U16" s="748"/>
      <c r="V16" s="748"/>
      <c r="W16" s="748"/>
      <c r="X16" s="748"/>
      <c r="Y16" s="748"/>
      <c r="Z16" s="748"/>
      <c r="AA16" s="748"/>
      <c r="AB16" s="748"/>
      <c r="AC16" s="748"/>
      <c r="AD16" s="748"/>
      <c r="AE16" s="748"/>
      <c r="AF16" s="748"/>
      <c r="AG16" s="748"/>
      <c r="AH16" s="748"/>
      <c r="AI16" s="748"/>
      <c r="AJ16" s="748"/>
      <c r="AK16" s="748"/>
      <c r="AL16" s="748"/>
      <c r="AM16" s="748"/>
      <c r="AN16" s="748"/>
      <c r="AO16" s="748"/>
      <c r="AP16" s="748"/>
      <c r="AQ16" s="748"/>
      <c r="AR16" s="748"/>
      <c r="AS16" s="748"/>
      <c r="AT16" s="754"/>
      <c r="AU16" s="755"/>
      <c r="AV16" s="755"/>
      <c r="AW16" s="755"/>
      <c r="AX16" s="755"/>
      <c r="AY16" s="755"/>
      <c r="AZ16" s="755"/>
      <c r="BA16" s="755"/>
      <c r="BB16" s="755"/>
      <c r="BC16" s="755"/>
      <c r="BD16" s="755"/>
      <c r="BE16" s="755"/>
      <c r="BF16" s="755"/>
      <c r="BG16" s="755"/>
      <c r="BH16" s="755"/>
      <c r="BI16" s="755"/>
      <c r="BJ16" s="755"/>
      <c r="BK16" s="755"/>
      <c r="BL16" s="755"/>
      <c r="BM16" s="755"/>
      <c r="BN16" s="755"/>
      <c r="BO16" s="755"/>
      <c r="BP16" s="755"/>
      <c r="BQ16" s="755"/>
      <c r="BR16" s="755"/>
      <c r="BS16" s="755"/>
      <c r="BT16" s="755"/>
      <c r="BU16" s="755"/>
      <c r="BV16" s="755"/>
      <c r="BW16" s="755"/>
      <c r="BX16" s="755"/>
      <c r="BY16" s="755"/>
      <c r="BZ16" s="755"/>
      <c r="CA16" s="755"/>
      <c r="CB16" s="755"/>
      <c r="CC16" s="755"/>
      <c r="CD16" s="755"/>
      <c r="CE16" s="755"/>
      <c r="CF16" s="755"/>
      <c r="CG16" s="755"/>
      <c r="CH16" s="755"/>
      <c r="CI16" s="755"/>
      <c r="CJ16" s="755"/>
      <c r="CK16" s="755"/>
      <c r="CL16" s="755"/>
      <c r="CM16" s="755"/>
      <c r="CN16" s="755"/>
      <c r="CO16" s="755"/>
      <c r="CP16" s="755"/>
      <c r="CQ16" s="755"/>
      <c r="CR16" s="755"/>
      <c r="CS16" s="755"/>
      <c r="CT16" s="755"/>
      <c r="CU16" s="755"/>
      <c r="CV16" s="756"/>
      <c r="CW16" s="763"/>
      <c r="CX16" s="764"/>
      <c r="CY16" s="764"/>
      <c r="CZ16" s="764"/>
      <c r="DA16" s="764"/>
      <c r="DB16" s="764"/>
      <c r="DC16" s="764"/>
      <c r="DD16" s="764"/>
      <c r="DE16" s="764"/>
      <c r="DF16" s="764"/>
      <c r="DG16" s="764"/>
      <c r="DH16" s="764"/>
      <c r="DI16" s="764"/>
      <c r="DJ16" s="764"/>
      <c r="DK16" s="764"/>
      <c r="DL16" s="764"/>
      <c r="DM16" s="764"/>
      <c r="DN16" s="764"/>
      <c r="DO16" s="764"/>
      <c r="DP16" s="764"/>
      <c r="DQ16" s="764"/>
      <c r="DR16" s="764"/>
      <c r="DS16" s="764"/>
      <c r="DT16" s="764"/>
      <c r="DU16" s="764"/>
      <c r="DV16" s="764"/>
      <c r="DW16" s="764"/>
      <c r="DX16" s="764"/>
      <c r="DY16" s="764"/>
      <c r="DZ16" s="764"/>
      <c r="EA16" s="764"/>
      <c r="EB16" s="764"/>
      <c r="EC16" s="764"/>
      <c r="ED16" s="764"/>
      <c r="EE16" s="764"/>
      <c r="EF16" s="764"/>
      <c r="EG16" s="764"/>
      <c r="EH16" s="764"/>
      <c r="EI16" s="764"/>
      <c r="EJ16" s="764"/>
      <c r="EK16" s="764"/>
      <c r="EL16" s="764"/>
      <c r="EM16" s="764"/>
      <c r="EN16" s="764"/>
      <c r="EO16" s="764"/>
      <c r="EP16" s="764"/>
      <c r="EQ16" s="764"/>
      <c r="ER16" s="764"/>
      <c r="ES16" s="764"/>
      <c r="ET16" s="764"/>
      <c r="EU16" s="764"/>
      <c r="EV16" s="764"/>
      <c r="EW16" s="764"/>
      <c r="EX16" s="764"/>
      <c r="EY16" s="764"/>
      <c r="EZ16" s="764"/>
      <c r="FA16" s="764"/>
      <c r="FB16" s="764"/>
      <c r="FC16" s="764"/>
      <c r="FD16" s="765"/>
      <c r="FE16" s="795"/>
      <c r="FF16" s="796"/>
      <c r="FG16" s="796"/>
      <c r="FH16" s="796"/>
      <c r="FI16" s="796"/>
      <c r="FJ16" s="796"/>
      <c r="FK16" s="796"/>
      <c r="FL16" s="796"/>
      <c r="FM16" s="796"/>
      <c r="FN16" s="796"/>
      <c r="FO16" s="796"/>
      <c r="FP16" s="796"/>
      <c r="FQ16" s="796"/>
      <c r="FR16" s="796"/>
      <c r="FS16" s="796"/>
      <c r="FT16" s="796"/>
      <c r="FU16" s="796"/>
      <c r="FV16" s="796"/>
      <c r="FW16" s="796"/>
      <c r="FX16" s="796"/>
      <c r="FY16" s="796"/>
      <c r="FZ16" s="796"/>
      <c r="GA16" s="796"/>
      <c r="GB16" s="796"/>
      <c r="GC16" s="796"/>
      <c r="GD16" s="796"/>
      <c r="GE16" s="796"/>
      <c r="GF16" s="797"/>
    </row>
    <row r="17" spans="1:188" s="327" customFormat="1" ht="4.5" customHeight="1" x14ac:dyDescent="0.6">
      <c r="A17" s="742"/>
      <c r="B17" s="743"/>
      <c r="C17" s="743"/>
      <c r="D17" s="744"/>
      <c r="E17" s="747"/>
      <c r="F17" s="748"/>
      <c r="G17" s="748"/>
      <c r="H17" s="748"/>
      <c r="I17" s="748"/>
      <c r="J17" s="748"/>
      <c r="K17" s="748"/>
      <c r="L17" s="748"/>
      <c r="M17" s="748"/>
      <c r="N17" s="748"/>
      <c r="O17" s="748"/>
      <c r="P17" s="748"/>
      <c r="Q17" s="748"/>
      <c r="R17" s="748"/>
      <c r="S17" s="748"/>
      <c r="T17" s="748"/>
      <c r="U17" s="748"/>
      <c r="V17" s="748"/>
      <c r="W17" s="748"/>
      <c r="X17" s="748"/>
      <c r="Y17" s="748"/>
      <c r="Z17" s="748"/>
      <c r="AA17" s="748"/>
      <c r="AB17" s="748"/>
      <c r="AC17" s="748"/>
      <c r="AD17" s="748"/>
      <c r="AE17" s="748"/>
      <c r="AF17" s="748"/>
      <c r="AG17" s="748"/>
      <c r="AH17" s="748"/>
      <c r="AI17" s="748"/>
      <c r="AJ17" s="748"/>
      <c r="AK17" s="748"/>
      <c r="AL17" s="748"/>
      <c r="AM17" s="748"/>
      <c r="AN17" s="748"/>
      <c r="AO17" s="748"/>
      <c r="AP17" s="748"/>
      <c r="AQ17" s="748"/>
      <c r="AR17" s="748"/>
      <c r="AS17" s="748"/>
      <c r="AT17" s="754"/>
      <c r="AU17" s="755"/>
      <c r="AV17" s="755"/>
      <c r="AW17" s="755"/>
      <c r="AX17" s="755"/>
      <c r="AY17" s="755"/>
      <c r="AZ17" s="755"/>
      <c r="BA17" s="755"/>
      <c r="BB17" s="755"/>
      <c r="BC17" s="755"/>
      <c r="BD17" s="755"/>
      <c r="BE17" s="755"/>
      <c r="BF17" s="755"/>
      <c r="BG17" s="755"/>
      <c r="BH17" s="755"/>
      <c r="BI17" s="755"/>
      <c r="BJ17" s="755"/>
      <c r="BK17" s="755"/>
      <c r="BL17" s="755"/>
      <c r="BM17" s="755"/>
      <c r="BN17" s="755"/>
      <c r="BO17" s="755"/>
      <c r="BP17" s="755"/>
      <c r="BQ17" s="755"/>
      <c r="BR17" s="755"/>
      <c r="BS17" s="755"/>
      <c r="BT17" s="755"/>
      <c r="BU17" s="755"/>
      <c r="BV17" s="755"/>
      <c r="BW17" s="755"/>
      <c r="BX17" s="755"/>
      <c r="BY17" s="755"/>
      <c r="BZ17" s="755"/>
      <c r="CA17" s="755"/>
      <c r="CB17" s="755"/>
      <c r="CC17" s="755"/>
      <c r="CD17" s="755"/>
      <c r="CE17" s="755"/>
      <c r="CF17" s="755"/>
      <c r="CG17" s="755"/>
      <c r="CH17" s="755"/>
      <c r="CI17" s="755"/>
      <c r="CJ17" s="755"/>
      <c r="CK17" s="755"/>
      <c r="CL17" s="755"/>
      <c r="CM17" s="755"/>
      <c r="CN17" s="755"/>
      <c r="CO17" s="755"/>
      <c r="CP17" s="755"/>
      <c r="CQ17" s="755"/>
      <c r="CR17" s="755"/>
      <c r="CS17" s="755"/>
      <c r="CT17" s="755"/>
      <c r="CU17" s="755"/>
      <c r="CV17" s="756"/>
      <c r="CW17" s="763"/>
      <c r="CX17" s="764"/>
      <c r="CY17" s="764"/>
      <c r="CZ17" s="764"/>
      <c r="DA17" s="764"/>
      <c r="DB17" s="764"/>
      <c r="DC17" s="764"/>
      <c r="DD17" s="764"/>
      <c r="DE17" s="764"/>
      <c r="DF17" s="764"/>
      <c r="DG17" s="764"/>
      <c r="DH17" s="764"/>
      <c r="DI17" s="764"/>
      <c r="DJ17" s="764"/>
      <c r="DK17" s="764"/>
      <c r="DL17" s="764"/>
      <c r="DM17" s="764"/>
      <c r="DN17" s="764"/>
      <c r="DO17" s="764"/>
      <c r="DP17" s="764"/>
      <c r="DQ17" s="764"/>
      <c r="DR17" s="764"/>
      <c r="DS17" s="764"/>
      <c r="DT17" s="764"/>
      <c r="DU17" s="764"/>
      <c r="DV17" s="764"/>
      <c r="DW17" s="764"/>
      <c r="DX17" s="764"/>
      <c r="DY17" s="764"/>
      <c r="DZ17" s="764"/>
      <c r="EA17" s="764"/>
      <c r="EB17" s="764"/>
      <c r="EC17" s="764"/>
      <c r="ED17" s="764"/>
      <c r="EE17" s="764"/>
      <c r="EF17" s="764"/>
      <c r="EG17" s="764"/>
      <c r="EH17" s="764"/>
      <c r="EI17" s="764"/>
      <c r="EJ17" s="764"/>
      <c r="EK17" s="764"/>
      <c r="EL17" s="764"/>
      <c r="EM17" s="764"/>
      <c r="EN17" s="764"/>
      <c r="EO17" s="764"/>
      <c r="EP17" s="764"/>
      <c r="EQ17" s="764"/>
      <c r="ER17" s="764"/>
      <c r="ES17" s="764"/>
      <c r="ET17" s="764"/>
      <c r="EU17" s="764"/>
      <c r="EV17" s="764"/>
      <c r="EW17" s="764"/>
      <c r="EX17" s="764"/>
      <c r="EY17" s="764"/>
      <c r="EZ17" s="764"/>
      <c r="FA17" s="764"/>
      <c r="FB17" s="764"/>
      <c r="FC17" s="764"/>
      <c r="FD17" s="765"/>
      <c r="FE17" s="795"/>
      <c r="FF17" s="796"/>
      <c r="FG17" s="796"/>
      <c r="FH17" s="796"/>
      <c r="FI17" s="796"/>
      <c r="FJ17" s="796"/>
      <c r="FK17" s="796"/>
      <c r="FL17" s="796"/>
      <c r="FM17" s="796"/>
      <c r="FN17" s="796"/>
      <c r="FO17" s="796"/>
      <c r="FP17" s="796"/>
      <c r="FQ17" s="796"/>
      <c r="FR17" s="796"/>
      <c r="FS17" s="796"/>
      <c r="FT17" s="796"/>
      <c r="FU17" s="796"/>
      <c r="FV17" s="796"/>
      <c r="FW17" s="796"/>
      <c r="FX17" s="796"/>
      <c r="FY17" s="796"/>
      <c r="FZ17" s="796"/>
      <c r="GA17" s="796"/>
      <c r="GB17" s="796"/>
      <c r="GC17" s="796"/>
      <c r="GD17" s="796"/>
      <c r="GE17" s="796"/>
      <c r="GF17" s="797"/>
    </row>
    <row r="18" spans="1:188" s="327" customFormat="1" ht="4.5" customHeight="1" x14ac:dyDescent="0.6">
      <c r="A18" s="742"/>
      <c r="B18" s="743"/>
      <c r="C18" s="743"/>
      <c r="D18" s="744"/>
      <c r="E18" s="747"/>
      <c r="F18" s="748"/>
      <c r="G18" s="748"/>
      <c r="H18" s="748"/>
      <c r="I18" s="748"/>
      <c r="J18" s="748"/>
      <c r="K18" s="748"/>
      <c r="L18" s="748"/>
      <c r="M18" s="748"/>
      <c r="N18" s="748"/>
      <c r="O18" s="748"/>
      <c r="P18" s="748"/>
      <c r="Q18" s="748"/>
      <c r="R18" s="748"/>
      <c r="S18" s="748"/>
      <c r="T18" s="748"/>
      <c r="U18" s="748"/>
      <c r="V18" s="748"/>
      <c r="W18" s="748"/>
      <c r="X18" s="748"/>
      <c r="Y18" s="748"/>
      <c r="Z18" s="748"/>
      <c r="AA18" s="748"/>
      <c r="AB18" s="748"/>
      <c r="AC18" s="748"/>
      <c r="AD18" s="748"/>
      <c r="AE18" s="748"/>
      <c r="AF18" s="748"/>
      <c r="AG18" s="748"/>
      <c r="AH18" s="748"/>
      <c r="AI18" s="748"/>
      <c r="AJ18" s="748"/>
      <c r="AK18" s="748"/>
      <c r="AL18" s="748"/>
      <c r="AM18" s="748"/>
      <c r="AN18" s="748"/>
      <c r="AO18" s="748"/>
      <c r="AP18" s="748"/>
      <c r="AQ18" s="748"/>
      <c r="AR18" s="748"/>
      <c r="AS18" s="748"/>
      <c r="AT18" s="754"/>
      <c r="AU18" s="755"/>
      <c r="AV18" s="755"/>
      <c r="AW18" s="755"/>
      <c r="AX18" s="755"/>
      <c r="AY18" s="755"/>
      <c r="AZ18" s="755"/>
      <c r="BA18" s="755"/>
      <c r="BB18" s="755"/>
      <c r="BC18" s="755"/>
      <c r="BD18" s="755"/>
      <c r="BE18" s="755"/>
      <c r="BF18" s="755"/>
      <c r="BG18" s="755"/>
      <c r="BH18" s="755"/>
      <c r="BI18" s="755"/>
      <c r="BJ18" s="755"/>
      <c r="BK18" s="755"/>
      <c r="BL18" s="755"/>
      <c r="BM18" s="755"/>
      <c r="BN18" s="755"/>
      <c r="BO18" s="755"/>
      <c r="BP18" s="755"/>
      <c r="BQ18" s="755"/>
      <c r="BR18" s="755"/>
      <c r="BS18" s="755"/>
      <c r="BT18" s="755"/>
      <c r="BU18" s="755"/>
      <c r="BV18" s="755"/>
      <c r="BW18" s="755"/>
      <c r="BX18" s="755"/>
      <c r="BY18" s="755"/>
      <c r="BZ18" s="755"/>
      <c r="CA18" s="755"/>
      <c r="CB18" s="755"/>
      <c r="CC18" s="755"/>
      <c r="CD18" s="755"/>
      <c r="CE18" s="755"/>
      <c r="CF18" s="755"/>
      <c r="CG18" s="755"/>
      <c r="CH18" s="755"/>
      <c r="CI18" s="755"/>
      <c r="CJ18" s="755"/>
      <c r="CK18" s="755"/>
      <c r="CL18" s="755"/>
      <c r="CM18" s="755"/>
      <c r="CN18" s="755"/>
      <c r="CO18" s="755"/>
      <c r="CP18" s="755"/>
      <c r="CQ18" s="755"/>
      <c r="CR18" s="755"/>
      <c r="CS18" s="755"/>
      <c r="CT18" s="755"/>
      <c r="CU18" s="755"/>
      <c r="CV18" s="756"/>
      <c r="CW18" s="763"/>
      <c r="CX18" s="764"/>
      <c r="CY18" s="764"/>
      <c r="CZ18" s="764"/>
      <c r="DA18" s="764"/>
      <c r="DB18" s="764"/>
      <c r="DC18" s="764"/>
      <c r="DD18" s="764"/>
      <c r="DE18" s="764"/>
      <c r="DF18" s="764"/>
      <c r="DG18" s="764"/>
      <c r="DH18" s="764"/>
      <c r="DI18" s="764"/>
      <c r="DJ18" s="764"/>
      <c r="DK18" s="764"/>
      <c r="DL18" s="764"/>
      <c r="DM18" s="764"/>
      <c r="DN18" s="764"/>
      <c r="DO18" s="764"/>
      <c r="DP18" s="764"/>
      <c r="DQ18" s="764"/>
      <c r="DR18" s="764"/>
      <c r="DS18" s="764"/>
      <c r="DT18" s="764"/>
      <c r="DU18" s="764"/>
      <c r="DV18" s="764"/>
      <c r="DW18" s="764"/>
      <c r="DX18" s="764"/>
      <c r="DY18" s="764"/>
      <c r="DZ18" s="764"/>
      <c r="EA18" s="764"/>
      <c r="EB18" s="764"/>
      <c r="EC18" s="764"/>
      <c r="ED18" s="764"/>
      <c r="EE18" s="764"/>
      <c r="EF18" s="764"/>
      <c r="EG18" s="764"/>
      <c r="EH18" s="764"/>
      <c r="EI18" s="764"/>
      <c r="EJ18" s="764"/>
      <c r="EK18" s="764"/>
      <c r="EL18" s="764"/>
      <c r="EM18" s="764"/>
      <c r="EN18" s="764"/>
      <c r="EO18" s="764"/>
      <c r="EP18" s="764"/>
      <c r="EQ18" s="764"/>
      <c r="ER18" s="764"/>
      <c r="ES18" s="764"/>
      <c r="ET18" s="764"/>
      <c r="EU18" s="764"/>
      <c r="EV18" s="764"/>
      <c r="EW18" s="764"/>
      <c r="EX18" s="764"/>
      <c r="EY18" s="764"/>
      <c r="EZ18" s="764"/>
      <c r="FA18" s="764"/>
      <c r="FB18" s="764"/>
      <c r="FC18" s="764"/>
      <c r="FD18" s="765"/>
      <c r="FE18" s="795"/>
      <c r="FF18" s="796"/>
      <c r="FG18" s="796"/>
      <c r="FH18" s="796"/>
      <c r="FI18" s="796"/>
      <c r="FJ18" s="796"/>
      <c r="FK18" s="796"/>
      <c r="FL18" s="796"/>
      <c r="FM18" s="796"/>
      <c r="FN18" s="796"/>
      <c r="FO18" s="796"/>
      <c r="FP18" s="796"/>
      <c r="FQ18" s="796"/>
      <c r="FR18" s="796"/>
      <c r="FS18" s="796"/>
      <c r="FT18" s="796"/>
      <c r="FU18" s="796"/>
      <c r="FV18" s="796"/>
      <c r="FW18" s="796"/>
      <c r="FX18" s="796"/>
      <c r="FY18" s="796"/>
      <c r="FZ18" s="796"/>
      <c r="GA18" s="796"/>
      <c r="GB18" s="796"/>
      <c r="GC18" s="796"/>
      <c r="GD18" s="796"/>
      <c r="GE18" s="796"/>
      <c r="GF18" s="797"/>
    </row>
    <row r="19" spans="1:188" s="327" customFormat="1" ht="4.5" customHeight="1" x14ac:dyDescent="0.6">
      <c r="A19" s="742"/>
      <c r="B19" s="743"/>
      <c r="C19" s="743"/>
      <c r="D19" s="744"/>
      <c r="E19" s="747"/>
      <c r="F19" s="748"/>
      <c r="G19" s="748"/>
      <c r="H19" s="748"/>
      <c r="I19" s="748"/>
      <c r="J19" s="748"/>
      <c r="K19" s="748"/>
      <c r="L19" s="748"/>
      <c r="M19" s="748"/>
      <c r="N19" s="748"/>
      <c r="O19" s="748"/>
      <c r="P19" s="748"/>
      <c r="Q19" s="748"/>
      <c r="R19" s="748"/>
      <c r="S19" s="748"/>
      <c r="T19" s="748"/>
      <c r="U19" s="748"/>
      <c r="V19" s="748"/>
      <c r="W19" s="748"/>
      <c r="X19" s="748"/>
      <c r="Y19" s="748"/>
      <c r="Z19" s="748"/>
      <c r="AA19" s="748"/>
      <c r="AB19" s="748"/>
      <c r="AC19" s="748"/>
      <c r="AD19" s="748"/>
      <c r="AE19" s="748"/>
      <c r="AF19" s="748"/>
      <c r="AG19" s="748"/>
      <c r="AH19" s="748"/>
      <c r="AI19" s="748"/>
      <c r="AJ19" s="748"/>
      <c r="AK19" s="748"/>
      <c r="AL19" s="748"/>
      <c r="AM19" s="748"/>
      <c r="AN19" s="748"/>
      <c r="AO19" s="748"/>
      <c r="AP19" s="748"/>
      <c r="AQ19" s="748"/>
      <c r="AR19" s="748"/>
      <c r="AS19" s="748"/>
      <c r="AT19" s="754"/>
      <c r="AU19" s="755"/>
      <c r="AV19" s="755"/>
      <c r="AW19" s="755"/>
      <c r="AX19" s="755"/>
      <c r="AY19" s="755"/>
      <c r="AZ19" s="755"/>
      <c r="BA19" s="755"/>
      <c r="BB19" s="755"/>
      <c r="BC19" s="755"/>
      <c r="BD19" s="755"/>
      <c r="BE19" s="755"/>
      <c r="BF19" s="755"/>
      <c r="BG19" s="755"/>
      <c r="BH19" s="755"/>
      <c r="BI19" s="755"/>
      <c r="BJ19" s="755"/>
      <c r="BK19" s="755"/>
      <c r="BL19" s="755"/>
      <c r="BM19" s="755"/>
      <c r="BN19" s="755"/>
      <c r="BO19" s="755"/>
      <c r="BP19" s="755"/>
      <c r="BQ19" s="755"/>
      <c r="BR19" s="755"/>
      <c r="BS19" s="755"/>
      <c r="BT19" s="755"/>
      <c r="BU19" s="755"/>
      <c r="BV19" s="755"/>
      <c r="BW19" s="755"/>
      <c r="BX19" s="755"/>
      <c r="BY19" s="755"/>
      <c r="BZ19" s="755"/>
      <c r="CA19" s="755"/>
      <c r="CB19" s="755"/>
      <c r="CC19" s="755"/>
      <c r="CD19" s="755"/>
      <c r="CE19" s="755"/>
      <c r="CF19" s="755"/>
      <c r="CG19" s="755"/>
      <c r="CH19" s="755"/>
      <c r="CI19" s="755"/>
      <c r="CJ19" s="755"/>
      <c r="CK19" s="755"/>
      <c r="CL19" s="755"/>
      <c r="CM19" s="755"/>
      <c r="CN19" s="755"/>
      <c r="CO19" s="755"/>
      <c r="CP19" s="755"/>
      <c r="CQ19" s="755"/>
      <c r="CR19" s="755"/>
      <c r="CS19" s="755"/>
      <c r="CT19" s="755"/>
      <c r="CU19" s="755"/>
      <c r="CV19" s="756"/>
      <c r="CW19" s="763"/>
      <c r="CX19" s="764"/>
      <c r="CY19" s="764"/>
      <c r="CZ19" s="764"/>
      <c r="DA19" s="764"/>
      <c r="DB19" s="764"/>
      <c r="DC19" s="764"/>
      <c r="DD19" s="764"/>
      <c r="DE19" s="764"/>
      <c r="DF19" s="764"/>
      <c r="DG19" s="764"/>
      <c r="DH19" s="764"/>
      <c r="DI19" s="764"/>
      <c r="DJ19" s="764"/>
      <c r="DK19" s="764"/>
      <c r="DL19" s="764"/>
      <c r="DM19" s="764"/>
      <c r="DN19" s="764"/>
      <c r="DO19" s="764"/>
      <c r="DP19" s="764"/>
      <c r="DQ19" s="764"/>
      <c r="DR19" s="764"/>
      <c r="DS19" s="764"/>
      <c r="DT19" s="764"/>
      <c r="DU19" s="764"/>
      <c r="DV19" s="764"/>
      <c r="DW19" s="764"/>
      <c r="DX19" s="764"/>
      <c r="DY19" s="764"/>
      <c r="DZ19" s="764"/>
      <c r="EA19" s="764"/>
      <c r="EB19" s="764"/>
      <c r="EC19" s="764"/>
      <c r="ED19" s="764"/>
      <c r="EE19" s="764"/>
      <c r="EF19" s="764"/>
      <c r="EG19" s="764"/>
      <c r="EH19" s="764"/>
      <c r="EI19" s="764"/>
      <c r="EJ19" s="764"/>
      <c r="EK19" s="764"/>
      <c r="EL19" s="764"/>
      <c r="EM19" s="764"/>
      <c r="EN19" s="764"/>
      <c r="EO19" s="764"/>
      <c r="EP19" s="764"/>
      <c r="EQ19" s="764"/>
      <c r="ER19" s="764"/>
      <c r="ES19" s="764"/>
      <c r="ET19" s="764"/>
      <c r="EU19" s="764"/>
      <c r="EV19" s="764"/>
      <c r="EW19" s="764"/>
      <c r="EX19" s="764"/>
      <c r="EY19" s="764"/>
      <c r="EZ19" s="764"/>
      <c r="FA19" s="764"/>
      <c r="FB19" s="764"/>
      <c r="FC19" s="764"/>
      <c r="FD19" s="765"/>
      <c r="FE19" s="795"/>
      <c r="FF19" s="796"/>
      <c r="FG19" s="796"/>
      <c r="FH19" s="796"/>
      <c r="FI19" s="796"/>
      <c r="FJ19" s="796"/>
      <c r="FK19" s="796"/>
      <c r="FL19" s="796"/>
      <c r="FM19" s="796"/>
      <c r="FN19" s="796"/>
      <c r="FO19" s="796"/>
      <c r="FP19" s="796"/>
      <c r="FQ19" s="796"/>
      <c r="FR19" s="796"/>
      <c r="FS19" s="796"/>
      <c r="FT19" s="796"/>
      <c r="FU19" s="796"/>
      <c r="FV19" s="796"/>
      <c r="FW19" s="796"/>
      <c r="FX19" s="796"/>
      <c r="FY19" s="796"/>
      <c r="FZ19" s="796"/>
      <c r="GA19" s="796"/>
      <c r="GB19" s="796"/>
      <c r="GC19" s="796"/>
      <c r="GD19" s="796"/>
      <c r="GE19" s="796"/>
      <c r="GF19" s="797"/>
    </row>
    <row r="20" spans="1:188" s="327" customFormat="1" ht="4.5" customHeight="1" x14ac:dyDescent="0.6">
      <c r="A20" s="742"/>
      <c r="B20" s="743"/>
      <c r="C20" s="743"/>
      <c r="D20" s="744"/>
      <c r="E20" s="749"/>
      <c r="F20" s="750"/>
      <c r="G20" s="750"/>
      <c r="H20" s="750"/>
      <c r="I20" s="750"/>
      <c r="J20" s="750"/>
      <c r="K20" s="750"/>
      <c r="L20" s="750"/>
      <c r="M20" s="750"/>
      <c r="N20" s="750"/>
      <c r="O20" s="750"/>
      <c r="P20" s="750"/>
      <c r="Q20" s="750"/>
      <c r="R20" s="750"/>
      <c r="S20" s="750"/>
      <c r="T20" s="750"/>
      <c r="U20" s="750"/>
      <c r="V20" s="750"/>
      <c r="W20" s="750"/>
      <c r="X20" s="750"/>
      <c r="Y20" s="750"/>
      <c r="Z20" s="750"/>
      <c r="AA20" s="750"/>
      <c r="AB20" s="750"/>
      <c r="AC20" s="750"/>
      <c r="AD20" s="750"/>
      <c r="AE20" s="750"/>
      <c r="AF20" s="750"/>
      <c r="AG20" s="750"/>
      <c r="AH20" s="750"/>
      <c r="AI20" s="750"/>
      <c r="AJ20" s="750"/>
      <c r="AK20" s="750"/>
      <c r="AL20" s="750"/>
      <c r="AM20" s="750"/>
      <c r="AN20" s="750"/>
      <c r="AO20" s="750"/>
      <c r="AP20" s="750"/>
      <c r="AQ20" s="750"/>
      <c r="AR20" s="750"/>
      <c r="AS20" s="750"/>
      <c r="AT20" s="757"/>
      <c r="AU20" s="758"/>
      <c r="AV20" s="758"/>
      <c r="AW20" s="758"/>
      <c r="AX20" s="758"/>
      <c r="AY20" s="758"/>
      <c r="AZ20" s="758"/>
      <c r="BA20" s="758"/>
      <c r="BB20" s="758"/>
      <c r="BC20" s="758"/>
      <c r="BD20" s="758"/>
      <c r="BE20" s="758"/>
      <c r="BF20" s="758"/>
      <c r="BG20" s="758"/>
      <c r="BH20" s="758"/>
      <c r="BI20" s="758"/>
      <c r="BJ20" s="758"/>
      <c r="BK20" s="758"/>
      <c r="BL20" s="758"/>
      <c r="BM20" s="758"/>
      <c r="BN20" s="758"/>
      <c r="BO20" s="758"/>
      <c r="BP20" s="758"/>
      <c r="BQ20" s="758"/>
      <c r="BR20" s="758"/>
      <c r="BS20" s="758"/>
      <c r="BT20" s="758"/>
      <c r="BU20" s="758"/>
      <c r="BV20" s="758"/>
      <c r="BW20" s="758"/>
      <c r="BX20" s="758"/>
      <c r="BY20" s="758"/>
      <c r="BZ20" s="758"/>
      <c r="CA20" s="758"/>
      <c r="CB20" s="758"/>
      <c r="CC20" s="758"/>
      <c r="CD20" s="758"/>
      <c r="CE20" s="758"/>
      <c r="CF20" s="758"/>
      <c r="CG20" s="758"/>
      <c r="CH20" s="758"/>
      <c r="CI20" s="758"/>
      <c r="CJ20" s="758"/>
      <c r="CK20" s="758"/>
      <c r="CL20" s="758"/>
      <c r="CM20" s="758"/>
      <c r="CN20" s="758"/>
      <c r="CO20" s="758"/>
      <c r="CP20" s="758"/>
      <c r="CQ20" s="758"/>
      <c r="CR20" s="758"/>
      <c r="CS20" s="758"/>
      <c r="CT20" s="758"/>
      <c r="CU20" s="758"/>
      <c r="CV20" s="759"/>
      <c r="CW20" s="763"/>
      <c r="CX20" s="764"/>
      <c r="CY20" s="764"/>
      <c r="CZ20" s="764"/>
      <c r="DA20" s="764"/>
      <c r="DB20" s="764"/>
      <c r="DC20" s="764"/>
      <c r="DD20" s="764"/>
      <c r="DE20" s="764"/>
      <c r="DF20" s="764"/>
      <c r="DG20" s="764"/>
      <c r="DH20" s="764"/>
      <c r="DI20" s="764"/>
      <c r="DJ20" s="764"/>
      <c r="DK20" s="764"/>
      <c r="DL20" s="764"/>
      <c r="DM20" s="764"/>
      <c r="DN20" s="764"/>
      <c r="DO20" s="764"/>
      <c r="DP20" s="764"/>
      <c r="DQ20" s="764"/>
      <c r="DR20" s="764"/>
      <c r="DS20" s="764"/>
      <c r="DT20" s="764"/>
      <c r="DU20" s="764"/>
      <c r="DV20" s="764"/>
      <c r="DW20" s="764"/>
      <c r="DX20" s="764"/>
      <c r="DY20" s="764"/>
      <c r="DZ20" s="764"/>
      <c r="EA20" s="764"/>
      <c r="EB20" s="764"/>
      <c r="EC20" s="764"/>
      <c r="ED20" s="764"/>
      <c r="EE20" s="764"/>
      <c r="EF20" s="764"/>
      <c r="EG20" s="764"/>
      <c r="EH20" s="764"/>
      <c r="EI20" s="764"/>
      <c r="EJ20" s="764"/>
      <c r="EK20" s="764"/>
      <c r="EL20" s="764"/>
      <c r="EM20" s="764"/>
      <c r="EN20" s="764"/>
      <c r="EO20" s="764"/>
      <c r="EP20" s="764"/>
      <c r="EQ20" s="764"/>
      <c r="ER20" s="764"/>
      <c r="ES20" s="764"/>
      <c r="ET20" s="764"/>
      <c r="EU20" s="764"/>
      <c r="EV20" s="764"/>
      <c r="EW20" s="764"/>
      <c r="EX20" s="764"/>
      <c r="EY20" s="764"/>
      <c r="EZ20" s="764"/>
      <c r="FA20" s="764"/>
      <c r="FB20" s="764"/>
      <c r="FC20" s="764"/>
      <c r="FD20" s="765"/>
      <c r="FE20" s="795"/>
      <c r="FF20" s="796"/>
      <c r="FG20" s="796"/>
      <c r="FH20" s="796"/>
      <c r="FI20" s="796"/>
      <c r="FJ20" s="796"/>
      <c r="FK20" s="796"/>
      <c r="FL20" s="796"/>
      <c r="FM20" s="796"/>
      <c r="FN20" s="796"/>
      <c r="FO20" s="796"/>
      <c r="FP20" s="796"/>
      <c r="FQ20" s="796"/>
      <c r="FR20" s="796"/>
      <c r="FS20" s="796"/>
      <c r="FT20" s="796"/>
      <c r="FU20" s="796"/>
      <c r="FV20" s="796"/>
      <c r="FW20" s="796"/>
      <c r="FX20" s="796"/>
      <c r="FY20" s="796"/>
      <c r="FZ20" s="796"/>
      <c r="GA20" s="796"/>
      <c r="GB20" s="796"/>
      <c r="GC20" s="796"/>
      <c r="GD20" s="796"/>
      <c r="GE20" s="796"/>
      <c r="GF20" s="797"/>
    </row>
    <row r="21" spans="1:188" s="327" customFormat="1" ht="4.5" customHeight="1" x14ac:dyDescent="0.6">
      <c r="A21" s="742"/>
      <c r="B21" s="743"/>
      <c r="C21" s="743"/>
      <c r="D21" s="744"/>
      <c r="E21" s="760" t="s">
        <v>128</v>
      </c>
      <c r="F21" s="761"/>
      <c r="G21" s="761"/>
      <c r="H21" s="761"/>
      <c r="I21" s="761"/>
      <c r="J21" s="761"/>
      <c r="K21" s="761"/>
      <c r="L21" s="761"/>
      <c r="M21" s="761"/>
      <c r="N21" s="761"/>
      <c r="O21" s="761"/>
      <c r="P21" s="761"/>
      <c r="Q21" s="761"/>
      <c r="R21" s="761"/>
      <c r="S21" s="761"/>
      <c r="T21" s="761"/>
      <c r="U21" s="761"/>
      <c r="V21" s="761"/>
      <c r="W21" s="761"/>
      <c r="X21" s="761"/>
      <c r="Y21" s="761"/>
      <c r="Z21" s="761"/>
      <c r="AA21" s="761"/>
      <c r="AB21" s="761"/>
      <c r="AC21" s="761"/>
      <c r="AD21" s="761"/>
      <c r="AE21" s="761"/>
      <c r="AF21" s="761"/>
      <c r="AG21" s="761"/>
      <c r="AH21" s="761"/>
      <c r="AI21" s="761"/>
      <c r="AJ21" s="761"/>
      <c r="AK21" s="761"/>
      <c r="AL21" s="761"/>
      <c r="AM21" s="761"/>
      <c r="AN21" s="761"/>
      <c r="AO21" s="761"/>
      <c r="AP21" s="761"/>
      <c r="AQ21" s="761"/>
      <c r="AR21" s="761"/>
      <c r="AS21" s="761"/>
      <c r="AT21" s="761"/>
      <c r="AU21" s="761"/>
      <c r="AV21" s="761"/>
      <c r="AW21" s="761"/>
      <c r="AX21" s="761"/>
      <c r="AY21" s="761"/>
      <c r="AZ21" s="761"/>
      <c r="BA21" s="761"/>
      <c r="BB21" s="761"/>
      <c r="BC21" s="761"/>
      <c r="BD21" s="761"/>
      <c r="BE21" s="761"/>
      <c r="BF21" s="761"/>
      <c r="BG21" s="761"/>
      <c r="BH21" s="761"/>
      <c r="BI21" s="761"/>
      <c r="BJ21" s="761"/>
      <c r="BK21" s="761"/>
      <c r="BL21" s="761"/>
      <c r="BM21" s="761"/>
      <c r="BN21" s="761"/>
      <c r="BO21" s="761"/>
      <c r="BP21" s="761"/>
      <c r="BQ21" s="761"/>
      <c r="BR21" s="761"/>
      <c r="BS21" s="761"/>
      <c r="BT21" s="761"/>
      <c r="BU21" s="761"/>
      <c r="BV21" s="761"/>
      <c r="BW21" s="761"/>
      <c r="BX21" s="761"/>
      <c r="BY21" s="761"/>
      <c r="BZ21" s="761"/>
      <c r="CA21" s="761"/>
      <c r="CB21" s="761"/>
      <c r="CC21" s="761"/>
      <c r="CD21" s="761"/>
      <c r="CE21" s="761"/>
      <c r="CF21" s="761"/>
      <c r="CG21" s="761"/>
      <c r="CH21" s="761"/>
      <c r="CI21" s="761"/>
      <c r="CJ21" s="761"/>
      <c r="CK21" s="761"/>
      <c r="CL21" s="761"/>
      <c r="CM21" s="761"/>
      <c r="CN21" s="761"/>
      <c r="CO21" s="761"/>
      <c r="CP21" s="761"/>
      <c r="CQ21" s="761"/>
      <c r="CR21" s="761"/>
      <c r="CS21" s="761"/>
      <c r="CT21" s="761"/>
      <c r="CU21" s="761"/>
      <c r="CV21" s="762"/>
      <c r="CW21" s="763"/>
      <c r="CX21" s="764"/>
      <c r="CY21" s="764"/>
      <c r="CZ21" s="764"/>
      <c r="DA21" s="764"/>
      <c r="DB21" s="764"/>
      <c r="DC21" s="764"/>
      <c r="DD21" s="764"/>
      <c r="DE21" s="764"/>
      <c r="DF21" s="764"/>
      <c r="DG21" s="764"/>
      <c r="DH21" s="764"/>
      <c r="DI21" s="764"/>
      <c r="DJ21" s="764"/>
      <c r="DK21" s="764"/>
      <c r="DL21" s="764"/>
      <c r="DM21" s="764"/>
      <c r="DN21" s="764"/>
      <c r="DO21" s="764"/>
      <c r="DP21" s="764"/>
      <c r="DQ21" s="764"/>
      <c r="DR21" s="764"/>
      <c r="DS21" s="764"/>
      <c r="DT21" s="764"/>
      <c r="DU21" s="764"/>
      <c r="DV21" s="764"/>
      <c r="DW21" s="764"/>
      <c r="DX21" s="764"/>
      <c r="DY21" s="764"/>
      <c r="DZ21" s="764"/>
      <c r="EA21" s="764"/>
      <c r="EB21" s="764"/>
      <c r="EC21" s="764"/>
      <c r="ED21" s="764"/>
      <c r="EE21" s="764"/>
      <c r="EF21" s="764"/>
      <c r="EG21" s="764"/>
      <c r="EH21" s="764"/>
      <c r="EI21" s="764"/>
      <c r="EJ21" s="764"/>
      <c r="EK21" s="764"/>
      <c r="EL21" s="764"/>
      <c r="EM21" s="764"/>
      <c r="EN21" s="764"/>
      <c r="EO21" s="764"/>
      <c r="EP21" s="764"/>
      <c r="EQ21" s="764"/>
      <c r="ER21" s="764"/>
      <c r="ES21" s="764"/>
      <c r="ET21" s="764"/>
      <c r="EU21" s="764"/>
      <c r="EV21" s="764"/>
      <c r="EW21" s="764"/>
      <c r="EX21" s="764"/>
      <c r="EY21" s="764"/>
      <c r="EZ21" s="764"/>
      <c r="FA21" s="764"/>
      <c r="FB21" s="764"/>
      <c r="FC21" s="764"/>
      <c r="FD21" s="765"/>
      <c r="FE21" s="795"/>
      <c r="FF21" s="796"/>
      <c r="FG21" s="796"/>
      <c r="FH21" s="796"/>
      <c r="FI21" s="796"/>
      <c r="FJ21" s="796"/>
      <c r="FK21" s="796"/>
      <c r="FL21" s="796"/>
      <c r="FM21" s="796"/>
      <c r="FN21" s="796"/>
      <c r="FO21" s="796"/>
      <c r="FP21" s="796"/>
      <c r="FQ21" s="796"/>
      <c r="FR21" s="796"/>
      <c r="FS21" s="796"/>
      <c r="FT21" s="796"/>
      <c r="FU21" s="796"/>
      <c r="FV21" s="796"/>
      <c r="FW21" s="796"/>
      <c r="FX21" s="796"/>
      <c r="FY21" s="796"/>
      <c r="FZ21" s="796"/>
      <c r="GA21" s="796"/>
      <c r="GB21" s="796"/>
      <c r="GC21" s="796"/>
      <c r="GD21" s="796"/>
      <c r="GE21" s="796"/>
      <c r="GF21" s="797"/>
    </row>
    <row r="22" spans="1:188" s="327" customFormat="1" ht="4.5" customHeight="1" x14ac:dyDescent="0.6">
      <c r="A22" s="742" t="s">
        <v>129</v>
      </c>
      <c r="B22" s="743"/>
      <c r="C22" s="743"/>
      <c r="D22" s="744"/>
      <c r="E22" s="763"/>
      <c r="F22" s="764"/>
      <c r="G22" s="764"/>
      <c r="H22" s="764"/>
      <c r="I22" s="764"/>
      <c r="J22" s="764"/>
      <c r="K22" s="764"/>
      <c r="L22" s="764"/>
      <c r="M22" s="764"/>
      <c r="N22" s="764"/>
      <c r="O22" s="764"/>
      <c r="P22" s="764"/>
      <c r="Q22" s="764"/>
      <c r="R22" s="764"/>
      <c r="S22" s="764"/>
      <c r="T22" s="764"/>
      <c r="U22" s="764"/>
      <c r="V22" s="764"/>
      <c r="W22" s="764"/>
      <c r="X22" s="764"/>
      <c r="Y22" s="764"/>
      <c r="Z22" s="764"/>
      <c r="AA22" s="764"/>
      <c r="AB22" s="764"/>
      <c r="AC22" s="764"/>
      <c r="AD22" s="764"/>
      <c r="AE22" s="764"/>
      <c r="AF22" s="764"/>
      <c r="AG22" s="764"/>
      <c r="AH22" s="764"/>
      <c r="AI22" s="764"/>
      <c r="AJ22" s="764"/>
      <c r="AK22" s="764"/>
      <c r="AL22" s="764"/>
      <c r="AM22" s="764"/>
      <c r="AN22" s="764"/>
      <c r="AO22" s="764"/>
      <c r="AP22" s="764"/>
      <c r="AQ22" s="764"/>
      <c r="AR22" s="764"/>
      <c r="AS22" s="764"/>
      <c r="AT22" s="764"/>
      <c r="AU22" s="764"/>
      <c r="AV22" s="764"/>
      <c r="AW22" s="764"/>
      <c r="AX22" s="764"/>
      <c r="AY22" s="764"/>
      <c r="AZ22" s="764"/>
      <c r="BA22" s="764"/>
      <c r="BB22" s="764"/>
      <c r="BC22" s="764"/>
      <c r="BD22" s="764"/>
      <c r="BE22" s="764"/>
      <c r="BF22" s="764"/>
      <c r="BG22" s="764"/>
      <c r="BH22" s="764"/>
      <c r="BI22" s="764"/>
      <c r="BJ22" s="764"/>
      <c r="BK22" s="764"/>
      <c r="BL22" s="764"/>
      <c r="BM22" s="764"/>
      <c r="BN22" s="764"/>
      <c r="BO22" s="764"/>
      <c r="BP22" s="764"/>
      <c r="BQ22" s="764"/>
      <c r="BR22" s="764"/>
      <c r="BS22" s="764"/>
      <c r="BT22" s="764"/>
      <c r="BU22" s="764"/>
      <c r="BV22" s="764"/>
      <c r="BW22" s="764"/>
      <c r="BX22" s="764"/>
      <c r="BY22" s="764"/>
      <c r="BZ22" s="764"/>
      <c r="CA22" s="764"/>
      <c r="CB22" s="764"/>
      <c r="CC22" s="764"/>
      <c r="CD22" s="764"/>
      <c r="CE22" s="764"/>
      <c r="CF22" s="764"/>
      <c r="CG22" s="764"/>
      <c r="CH22" s="764"/>
      <c r="CI22" s="764"/>
      <c r="CJ22" s="764"/>
      <c r="CK22" s="764"/>
      <c r="CL22" s="764"/>
      <c r="CM22" s="764"/>
      <c r="CN22" s="764"/>
      <c r="CO22" s="764"/>
      <c r="CP22" s="764"/>
      <c r="CQ22" s="764"/>
      <c r="CR22" s="764"/>
      <c r="CS22" s="764"/>
      <c r="CT22" s="764"/>
      <c r="CU22" s="764"/>
      <c r="CV22" s="765"/>
      <c r="CW22" s="763"/>
      <c r="CX22" s="764"/>
      <c r="CY22" s="764"/>
      <c r="CZ22" s="764"/>
      <c r="DA22" s="764"/>
      <c r="DB22" s="764"/>
      <c r="DC22" s="764"/>
      <c r="DD22" s="764"/>
      <c r="DE22" s="764"/>
      <c r="DF22" s="764"/>
      <c r="DG22" s="764"/>
      <c r="DH22" s="764"/>
      <c r="DI22" s="764"/>
      <c r="DJ22" s="764"/>
      <c r="DK22" s="764"/>
      <c r="DL22" s="764"/>
      <c r="DM22" s="764"/>
      <c r="DN22" s="764"/>
      <c r="DO22" s="764"/>
      <c r="DP22" s="764"/>
      <c r="DQ22" s="764"/>
      <c r="DR22" s="764"/>
      <c r="DS22" s="764"/>
      <c r="DT22" s="764"/>
      <c r="DU22" s="764"/>
      <c r="DV22" s="764"/>
      <c r="DW22" s="764"/>
      <c r="DX22" s="764"/>
      <c r="DY22" s="764"/>
      <c r="DZ22" s="764"/>
      <c r="EA22" s="764"/>
      <c r="EB22" s="764"/>
      <c r="EC22" s="764"/>
      <c r="ED22" s="764"/>
      <c r="EE22" s="764"/>
      <c r="EF22" s="764"/>
      <c r="EG22" s="764"/>
      <c r="EH22" s="764"/>
      <c r="EI22" s="764"/>
      <c r="EJ22" s="764"/>
      <c r="EK22" s="764"/>
      <c r="EL22" s="764"/>
      <c r="EM22" s="764"/>
      <c r="EN22" s="764"/>
      <c r="EO22" s="764"/>
      <c r="EP22" s="764"/>
      <c r="EQ22" s="764"/>
      <c r="ER22" s="764"/>
      <c r="ES22" s="764"/>
      <c r="ET22" s="764"/>
      <c r="EU22" s="764"/>
      <c r="EV22" s="764"/>
      <c r="EW22" s="764"/>
      <c r="EX22" s="764"/>
      <c r="EY22" s="764"/>
      <c r="EZ22" s="764"/>
      <c r="FA22" s="764"/>
      <c r="FB22" s="764"/>
      <c r="FC22" s="764"/>
      <c r="FD22" s="765"/>
      <c r="FE22" s="798"/>
      <c r="FF22" s="799"/>
      <c r="FG22" s="799"/>
      <c r="FH22" s="799"/>
      <c r="FI22" s="799"/>
      <c r="FJ22" s="799"/>
      <c r="FK22" s="799"/>
      <c r="FL22" s="799"/>
      <c r="FM22" s="799"/>
      <c r="FN22" s="799"/>
      <c r="FO22" s="799"/>
      <c r="FP22" s="799"/>
      <c r="FQ22" s="799"/>
      <c r="FR22" s="799"/>
      <c r="FS22" s="799"/>
      <c r="FT22" s="799"/>
      <c r="FU22" s="799"/>
      <c r="FV22" s="799"/>
      <c r="FW22" s="799"/>
      <c r="FX22" s="799"/>
      <c r="FY22" s="799"/>
      <c r="FZ22" s="799"/>
      <c r="GA22" s="799"/>
      <c r="GB22" s="799"/>
      <c r="GC22" s="799"/>
      <c r="GD22" s="799"/>
      <c r="GE22" s="799"/>
      <c r="GF22" s="800"/>
    </row>
    <row r="23" spans="1:188" s="327" customFormat="1" ht="4.5" customHeight="1" x14ac:dyDescent="0.6">
      <c r="A23" s="742"/>
      <c r="B23" s="743"/>
      <c r="C23" s="743"/>
      <c r="D23" s="744"/>
      <c r="E23" s="763"/>
      <c r="F23" s="764"/>
      <c r="G23" s="764"/>
      <c r="H23" s="764"/>
      <c r="I23" s="764"/>
      <c r="J23" s="764"/>
      <c r="K23" s="764"/>
      <c r="L23" s="764"/>
      <c r="M23" s="764"/>
      <c r="N23" s="764"/>
      <c r="O23" s="764"/>
      <c r="P23" s="764"/>
      <c r="Q23" s="764"/>
      <c r="R23" s="764"/>
      <c r="S23" s="764"/>
      <c r="T23" s="764"/>
      <c r="U23" s="764"/>
      <c r="V23" s="764"/>
      <c r="W23" s="764"/>
      <c r="X23" s="764"/>
      <c r="Y23" s="764"/>
      <c r="Z23" s="764"/>
      <c r="AA23" s="764"/>
      <c r="AB23" s="764"/>
      <c r="AC23" s="764"/>
      <c r="AD23" s="764"/>
      <c r="AE23" s="764"/>
      <c r="AF23" s="764"/>
      <c r="AG23" s="764"/>
      <c r="AH23" s="764"/>
      <c r="AI23" s="764"/>
      <c r="AJ23" s="764"/>
      <c r="AK23" s="764"/>
      <c r="AL23" s="764"/>
      <c r="AM23" s="764"/>
      <c r="AN23" s="764"/>
      <c r="AO23" s="764"/>
      <c r="AP23" s="764"/>
      <c r="AQ23" s="764"/>
      <c r="AR23" s="764"/>
      <c r="AS23" s="764"/>
      <c r="AT23" s="764"/>
      <c r="AU23" s="764"/>
      <c r="AV23" s="764"/>
      <c r="AW23" s="764"/>
      <c r="AX23" s="764"/>
      <c r="AY23" s="764"/>
      <c r="AZ23" s="764"/>
      <c r="BA23" s="764"/>
      <c r="BB23" s="764"/>
      <c r="BC23" s="764"/>
      <c r="BD23" s="764"/>
      <c r="BE23" s="764"/>
      <c r="BF23" s="764"/>
      <c r="BG23" s="764"/>
      <c r="BH23" s="764"/>
      <c r="BI23" s="764"/>
      <c r="BJ23" s="764"/>
      <c r="BK23" s="764"/>
      <c r="BL23" s="764"/>
      <c r="BM23" s="764"/>
      <c r="BN23" s="764"/>
      <c r="BO23" s="764"/>
      <c r="BP23" s="764"/>
      <c r="BQ23" s="764"/>
      <c r="BR23" s="764"/>
      <c r="BS23" s="764"/>
      <c r="BT23" s="764"/>
      <c r="BU23" s="764"/>
      <c r="BV23" s="764"/>
      <c r="BW23" s="764"/>
      <c r="BX23" s="764"/>
      <c r="BY23" s="764"/>
      <c r="BZ23" s="764"/>
      <c r="CA23" s="764"/>
      <c r="CB23" s="764"/>
      <c r="CC23" s="764"/>
      <c r="CD23" s="764"/>
      <c r="CE23" s="764"/>
      <c r="CF23" s="764"/>
      <c r="CG23" s="764"/>
      <c r="CH23" s="764"/>
      <c r="CI23" s="764"/>
      <c r="CJ23" s="764"/>
      <c r="CK23" s="764"/>
      <c r="CL23" s="764"/>
      <c r="CM23" s="764"/>
      <c r="CN23" s="764"/>
      <c r="CO23" s="764"/>
      <c r="CP23" s="764"/>
      <c r="CQ23" s="764"/>
      <c r="CR23" s="764"/>
      <c r="CS23" s="764"/>
      <c r="CT23" s="764"/>
      <c r="CU23" s="764"/>
      <c r="CV23" s="765"/>
      <c r="CW23" s="763"/>
      <c r="CX23" s="764"/>
      <c r="CY23" s="764"/>
      <c r="CZ23" s="764"/>
      <c r="DA23" s="764"/>
      <c r="DB23" s="764"/>
      <c r="DC23" s="764"/>
      <c r="DD23" s="764"/>
      <c r="DE23" s="764"/>
      <c r="DF23" s="764"/>
      <c r="DG23" s="764"/>
      <c r="DH23" s="764"/>
      <c r="DI23" s="764"/>
      <c r="DJ23" s="764"/>
      <c r="DK23" s="764"/>
      <c r="DL23" s="764"/>
      <c r="DM23" s="764"/>
      <c r="DN23" s="764"/>
      <c r="DO23" s="764"/>
      <c r="DP23" s="764"/>
      <c r="DQ23" s="764"/>
      <c r="DR23" s="764"/>
      <c r="DS23" s="764"/>
      <c r="DT23" s="764"/>
      <c r="DU23" s="764"/>
      <c r="DV23" s="764"/>
      <c r="DW23" s="764"/>
      <c r="DX23" s="764"/>
      <c r="DY23" s="764"/>
      <c r="DZ23" s="764"/>
      <c r="EA23" s="764"/>
      <c r="EB23" s="764"/>
      <c r="EC23" s="764"/>
      <c r="ED23" s="764"/>
      <c r="EE23" s="764"/>
      <c r="EF23" s="764"/>
      <c r="EG23" s="764"/>
      <c r="EH23" s="764"/>
      <c r="EI23" s="764"/>
      <c r="EJ23" s="764"/>
      <c r="EK23" s="764"/>
      <c r="EL23" s="764"/>
      <c r="EM23" s="764"/>
      <c r="EN23" s="764"/>
      <c r="EO23" s="764"/>
      <c r="EP23" s="764"/>
      <c r="EQ23" s="764"/>
      <c r="ER23" s="764"/>
      <c r="ES23" s="764"/>
      <c r="ET23" s="764"/>
      <c r="EU23" s="764"/>
      <c r="EV23" s="764"/>
      <c r="EW23" s="764"/>
      <c r="EX23" s="764"/>
      <c r="EY23" s="764"/>
      <c r="EZ23" s="764"/>
      <c r="FA23" s="764"/>
      <c r="FB23" s="764"/>
      <c r="FC23" s="764"/>
      <c r="FD23" s="765"/>
      <c r="FE23" s="760" t="s">
        <v>5</v>
      </c>
      <c r="FF23" s="761"/>
      <c r="FG23" s="761"/>
      <c r="FH23" s="761"/>
      <c r="FI23" s="761"/>
      <c r="FJ23" s="761"/>
      <c r="FK23" s="761"/>
      <c r="FL23" s="761"/>
      <c r="FM23" s="761"/>
      <c r="FN23" s="761"/>
      <c r="FO23" s="761"/>
      <c r="FP23" s="761"/>
      <c r="FQ23" s="761"/>
      <c r="FR23" s="761"/>
      <c r="FS23" s="761"/>
      <c r="FT23" s="761"/>
      <c r="FU23" s="761"/>
      <c r="FV23" s="761"/>
      <c r="FW23" s="761"/>
      <c r="FX23" s="761"/>
      <c r="FY23" s="761"/>
      <c r="FZ23" s="761"/>
      <c r="GA23" s="761"/>
      <c r="GB23" s="762"/>
      <c r="GC23" s="801" t="s">
        <v>4</v>
      </c>
      <c r="GD23" s="802"/>
      <c r="GE23" s="802"/>
      <c r="GF23" s="803"/>
    </row>
    <row r="24" spans="1:188" s="327" customFormat="1" ht="4.5" customHeight="1" x14ac:dyDescent="0.6">
      <c r="A24" s="742"/>
      <c r="B24" s="743"/>
      <c r="C24" s="743"/>
      <c r="D24" s="744"/>
      <c r="E24" s="763"/>
      <c r="F24" s="764"/>
      <c r="G24" s="764"/>
      <c r="H24" s="764"/>
      <c r="I24" s="764"/>
      <c r="J24" s="764"/>
      <c r="K24" s="764"/>
      <c r="L24" s="764"/>
      <c r="M24" s="764"/>
      <c r="N24" s="764"/>
      <c r="O24" s="764"/>
      <c r="P24" s="764"/>
      <c r="Q24" s="764"/>
      <c r="R24" s="764"/>
      <c r="S24" s="764"/>
      <c r="T24" s="764"/>
      <c r="U24" s="764"/>
      <c r="V24" s="764"/>
      <c r="W24" s="764"/>
      <c r="X24" s="764"/>
      <c r="Y24" s="764"/>
      <c r="Z24" s="764"/>
      <c r="AA24" s="764"/>
      <c r="AB24" s="764"/>
      <c r="AC24" s="764"/>
      <c r="AD24" s="764"/>
      <c r="AE24" s="764"/>
      <c r="AF24" s="764"/>
      <c r="AG24" s="764"/>
      <c r="AH24" s="764"/>
      <c r="AI24" s="764"/>
      <c r="AJ24" s="764"/>
      <c r="AK24" s="764"/>
      <c r="AL24" s="764"/>
      <c r="AM24" s="764"/>
      <c r="AN24" s="764"/>
      <c r="AO24" s="764"/>
      <c r="AP24" s="764"/>
      <c r="AQ24" s="764"/>
      <c r="AR24" s="764"/>
      <c r="AS24" s="764"/>
      <c r="AT24" s="764"/>
      <c r="AU24" s="764"/>
      <c r="AV24" s="764"/>
      <c r="AW24" s="764"/>
      <c r="AX24" s="764"/>
      <c r="AY24" s="764"/>
      <c r="AZ24" s="764"/>
      <c r="BA24" s="764"/>
      <c r="BB24" s="764"/>
      <c r="BC24" s="764"/>
      <c r="BD24" s="764"/>
      <c r="BE24" s="764"/>
      <c r="BF24" s="764"/>
      <c r="BG24" s="764"/>
      <c r="BH24" s="764"/>
      <c r="BI24" s="764"/>
      <c r="BJ24" s="764"/>
      <c r="BK24" s="764"/>
      <c r="BL24" s="764"/>
      <c r="BM24" s="764"/>
      <c r="BN24" s="764"/>
      <c r="BO24" s="764"/>
      <c r="BP24" s="764"/>
      <c r="BQ24" s="764"/>
      <c r="BR24" s="764"/>
      <c r="BS24" s="764"/>
      <c r="BT24" s="764"/>
      <c r="BU24" s="764"/>
      <c r="BV24" s="764"/>
      <c r="BW24" s="764"/>
      <c r="BX24" s="764"/>
      <c r="BY24" s="764"/>
      <c r="BZ24" s="764"/>
      <c r="CA24" s="764"/>
      <c r="CB24" s="764"/>
      <c r="CC24" s="764"/>
      <c r="CD24" s="764"/>
      <c r="CE24" s="764"/>
      <c r="CF24" s="764"/>
      <c r="CG24" s="764"/>
      <c r="CH24" s="764"/>
      <c r="CI24" s="764"/>
      <c r="CJ24" s="764"/>
      <c r="CK24" s="764"/>
      <c r="CL24" s="764"/>
      <c r="CM24" s="764"/>
      <c r="CN24" s="764"/>
      <c r="CO24" s="764"/>
      <c r="CP24" s="764"/>
      <c r="CQ24" s="764"/>
      <c r="CR24" s="764"/>
      <c r="CS24" s="764"/>
      <c r="CT24" s="764"/>
      <c r="CU24" s="764"/>
      <c r="CV24" s="765"/>
      <c r="CW24" s="766"/>
      <c r="CX24" s="767"/>
      <c r="CY24" s="767"/>
      <c r="CZ24" s="767"/>
      <c r="DA24" s="767"/>
      <c r="DB24" s="767"/>
      <c r="DC24" s="767"/>
      <c r="DD24" s="767"/>
      <c r="DE24" s="767"/>
      <c r="DF24" s="767"/>
      <c r="DG24" s="767"/>
      <c r="DH24" s="767"/>
      <c r="DI24" s="767"/>
      <c r="DJ24" s="767"/>
      <c r="DK24" s="767"/>
      <c r="DL24" s="767"/>
      <c r="DM24" s="767"/>
      <c r="DN24" s="767"/>
      <c r="DO24" s="767"/>
      <c r="DP24" s="767"/>
      <c r="DQ24" s="767"/>
      <c r="DR24" s="767"/>
      <c r="DS24" s="767"/>
      <c r="DT24" s="767"/>
      <c r="DU24" s="767"/>
      <c r="DV24" s="767"/>
      <c r="DW24" s="767"/>
      <c r="DX24" s="767"/>
      <c r="DY24" s="767"/>
      <c r="DZ24" s="767"/>
      <c r="EA24" s="767"/>
      <c r="EB24" s="767"/>
      <c r="EC24" s="767"/>
      <c r="ED24" s="767"/>
      <c r="EE24" s="767"/>
      <c r="EF24" s="767"/>
      <c r="EG24" s="767"/>
      <c r="EH24" s="767"/>
      <c r="EI24" s="767"/>
      <c r="EJ24" s="767"/>
      <c r="EK24" s="767"/>
      <c r="EL24" s="767"/>
      <c r="EM24" s="767"/>
      <c r="EN24" s="767"/>
      <c r="EO24" s="767"/>
      <c r="EP24" s="767"/>
      <c r="EQ24" s="767"/>
      <c r="ER24" s="767"/>
      <c r="ES24" s="767"/>
      <c r="ET24" s="767"/>
      <c r="EU24" s="767"/>
      <c r="EV24" s="767"/>
      <c r="EW24" s="767"/>
      <c r="EX24" s="767"/>
      <c r="EY24" s="767"/>
      <c r="EZ24" s="767"/>
      <c r="FA24" s="767"/>
      <c r="FB24" s="767"/>
      <c r="FC24" s="767"/>
      <c r="FD24" s="768"/>
      <c r="FE24" s="763"/>
      <c r="FF24" s="764"/>
      <c r="FG24" s="764"/>
      <c r="FH24" s="764"/>
      <c r="FI24" s="764"/>
      <c r="FJ24" s="764"/>
      <c r="FK24" s="764"/>
      <c r="FL24" s="764"/>
      <c r="FM24" s="764"/>
      <c r="FN24" s="764"/>
      <c r="FO24" s="764"/>
      <c r="FP24" s="764"/>
      <c r="FQ24" s="764"/>
      <c r="FR24" s="764"/>
      <c r="FS24" s="764"/>
      <c r="FT24" s="764"/>
      <c r="FU24" s="764"/>
      <c r="FV24" s="764"/>
      <c r="FW24" s="764"/>
      <c r="FX24" s="764"/>
      <c r="FY24" s="764"/>
      <c r="FZ24" s="764"/>
      <c r="GA24" s="764"/>
      <c r="GB24" s="765"/>
      <c r="GC24" s="804"/>
      <c r="GD24" s="805"/>
      <c r="GE24" s="805"/>
      <c r="GF24" s="806"/>
    </row>
    <row r="25" spans="1:188" s="327" customFormat="1" ht="3.75" customHeight="1" x14ac:dyDescent="0.6">
      <c r="A25" s="742"/>
      <c r="B25" s="743"/>
      <c r="C25" s="743"/>
      <c r="D25" s="744"/>
      <c r="E25" s="763"/>
      <c r="F25" s="764"/>
      <c r="G25" s="764"/>
      <c r="H25" s="764"/>
      <c r="I25" s="764"/>
      <c r="J25" s="764"/>
      <c r="K25" s="764"/>
      <c r="L25" s="764"/>
      <c r="M25" s="764"/>
      <c r="N25" s="764"/>
      <c r="O25" s="764"/>
      <c r="P25" s="764"/>
      <c r="Q25" s="764"/>
      <c r="R25" s="764"/>
      <c r="S25" s="764"/>
      <c r="T25" s="764"/>
      <c r="U25" s="764"/>
      <c r="V25" s="764"/>
      <c r="W25" s="764"/>
      <c r="X25" s="764"/>
      <c r="Y25" s="764"/>
      <c r="Z25" s="764"/>
      <c r="AA25" s="764"/>
      <c r="AB25" s="764"/>
      <c r="AC25" s="764"/>
      <c r="AD25" s="764"/>
      <c r="AE25" s="764"/>
      <c r="AF25" s="764"/>
      <c r="AG25" s="764"/>
      <c r="AH25" s="764"/>
      <c r="AI25" s="764"/>
      <c r="AJ25" s="764"/>
      <c r="AK25" s="764"/>
      <c r="AL25" s="764"/>
      <c r="AM25" s="764"/>
      <c r="AN25" s="764"/>
      <c r="AO25" s="764"/>
      <c r="AP25" s="764"/>
      <c r="AQ25" s="764"/>
      <c r="AR25" s="764"/>
      <c r="AS25" s="764"/>
      <c r="AT25" s="764"/>
      <c r="AU25" s="764"/>
      <c r="AV25" s="764"/>
      <c r="AW25" s="764"/>
      <c r="AX25" s="764"/>
      <c r="AY25" s="764"/>
      <c r="AZ25" s="764"/>
      <c r="BA25" s="764"/>
      <c r="BB25" s="764"/>
      <c r="BC25" s="764"/>
      <c r="BD25" s="764"/>
      <c r="BE25" s="764"/>
      <c r="BF25" s="764"/>
      <c r="BG25" s="764"/>
      <c r="BH25" s="764"/>
      <c r="BI25" s="764"/>
      <c r="BJ25" s="764"/>
      <c r="BK25" s="764"/>
      <c r="BL25" s="764"/>
      <c r="BM25" s="764"/>
      <c r="BN25" s="764"/>
      <c r="BO25" s="764"/>
      <c r="BP25" s="764"/>
      <c r="BQ25" s="764"/>
      <c r="BR25" s="764"/>
      <c r="BS25" s="764"/>
      <c r="BT25" s="764"/>
      <c r="BU25" s="764"/>
      <c r="BV25" s="764"/>
      <c r="BW25" s="764"/>
      <c r="BX25" s="764"/>
      <c r="BY25" s="764"/>
      <c r="BZ25" s="764"/>
      <c r="CA25" s="764"/>
      <c r="CB25" s="764"/>
      <c r="CC25" s="764"/>
      <c r="CD25" s="764"/>
      <c r="CE25" s="764"/>
      <c r="CF25" s="764"/>
      <c r="CG25" s="764"/>
      <c r="CH25" s="764"/>
      <c r="CI25" s="764"/>
      <c r="CJ25" s="764"/>
      <c r="CK25" s="764"/>
      <c r="CL25" s="764"/>
      <c r="CM25" s="764"/>
      <c r="CN25" s="764"/>
      <c r="CO25" s="764"/>
      <c r="CP25" s="764"/>
      <c r="CQ25" s="764"/>
      <c r="CR25" s="764"/>
      <c r="CS25" s="764"/>
      <c r="CT25" s="764"/>
      <c r="CU25" s="764"/>
      <c r="CV25" s="765"/>
      <c r="CW25" s="760" t="s">
        <v>130</v>
      </c>
      <c r="CX25" s="761"/>
      <c r="CY25" s="761"/>
      <c r="CZ25" s="761"/>
      <c r="DA25" s="761"/>
      <c r="DB25" s="761"/>
      <c r="DC25" s="761"/>
      <c r="DD25" s="761"/>
      <c r="DE25" s="761"/>
      <c r="DF25" s="761"/>
      <c r="DG25" s="761"/>
      <c r="DH25" s="761"/>
      <c r="DI25" s="761"/>
      <c r="DJ25" s="761"/>
      <c r="DK25" s="761"/>
      <c r="DL25" s="762"/>
      <c r="DM25" s="829" t="s">
        <v>131</v>
      </c>
      <c r="DN25" s="829"/>
      <c r="DO25" s="829"/>
      <c r="DP25" s="829"/>
      <c r="DQ25" s="829"/>
      <c r="DR25" s="829"/>
      <c r="DS25" s="829"/>
      <c r="DT25" s="829"/>
      <c r="DU25" s="829"/>
      <c r="DV25" s="829"/>
      <c r="DW25" s="829"/>
      <c r="DX25" s="829"/>
      <c r="DY25" s="829"/>
      <c r="DZ25" s="829"/>
      <c r="EA25" s="829"/>
      <c r="EB25" s="829"/>
      <c r="EC25" s="829"/>
      <c r="ED25" s="829"/>
      <c r="EE25" s="830"/>
      <c r="EF25" s="733" t="s">
        <v>132</v>
      </c>
      <c r="EG25" s="734"/>
      <c r="EH25" s="734"/>
      <c r="EI25" s="734"/>
      <c r="EJ25" s="734"/>
      <c r="EK25" s="735"/>
      <c r="EL25" s="820" t="s">
        <v>133</v>
      </c>
      <c r="EM25" s="821"/>
      <c r="EN25" s="821"/>
      <c r="EO25" s="821"/>
      <c r="EP25" s="821"/>
      <c r="EQ25" s="821"/>
      <c r="ER25" s="821"/>
      <c r="ES25" s="821"/>
      <c r="ET25" s="821"/>
      <c r="EU25" s="821"/>
      <c r="EV25" s="821"/>
      <c r="EW25" s="821"/>
      <c r="EX25" s="821"/>
      <c r="EY25" s="821"/>
      <c r="EZ25" s="821"/>
      <c r="FA25" s="821"/>
      <c r="FB25" s="821"/>
      <c r="FC25" s="821"/>
      <c r="FD25" s="822"/>
      <c r="FE25" s="763"/>
      <c r="FF25" s="764"/>
      <c r="FG25" s="764"/>
      <c r="FH25" s="764"/>
      <c r="FI25" s="764"/>
      <c r="FJ25" s="764"/>
      <c r="FK25" s="764"/>
      <c r="FL25" s="764"/>
      <c r="FM25" s="764"/>
      <c r="FN25" s="764"/>
      <c r="FO25" s="764"/>
      <c r="FP25" s="764"/>
      <c r="FQ25" s="764"/>
      <c r="FR25" s="764"/>
      <c r="FS25" s="764"/>
      <c r="FT25" s="764"/>
      <c r="FU25" s="764"/>
      <c r="FV25" s="764"/>
      <c r="FW25" s="764"/>
      <c r="FX25" s="764"/>
      <c r="FY25" s="764"/>
      <c r="FZ25" s="764"/>
      <c r="GA25" s="764"/>
      <c r="GB25" s="765"/>
      <c r="GC25" s="804"/>
      <c r="GD25" s="805"/>
      <c r="GE25" s="805"/>
      <c r="GF25" s="806"/>
    </row>
    <row r="26" spans="1:188" s="327" customFormat="1" ht="4.5" customHeight="1" x14ac:dyDescent="0.6">
      <c r="A26" s="742"/>
      <c r="B26" s="743"/>
      <c r="C26" s="743"/>
      <c r="D26" s="744"/>
      <c r="E26" s="763"/>
      <c r="F26" s="764"/>
      <c r="G26" s="764"/>
      <c r="H26" s="764"/>
      <c r="I26" s="764"/>
      <c r="J26" s="764"/>
      <c r="K26" s="764"/>
      <c r="L26" s="764"/>
      <c r="M26" s="764"/>
      <c r="N26" s="764"/>
      <c r="O26" s="764"/>
      <c r="P26" s="764"/>
      <c r="Q26" s="764"/>
      <c r="R26" s="764"/>
      <c r="S26" s="764"/>
      <c r="T26" s="764"/>
      <c r="U26" s="764"/>
      <c r="V26" s="764"/>
      <c r="W26" s="764"/>
      <c r="X26" s="764"/>
      <c r="Y26" s="764"/>
      <c r="Z26" s="764"/>
      <c r="AA26" s="764"/>
      <c r="AB26" s="764"/>
      <c r="AC26" s="764"/>
      <c r="AD26" s="764"/>
      <c r="AE26" s="764"/>
      <c r="AF26" s="764"/>
      <c r="AG26" s="764"/>
      <c r="AH26" s="764"/>
      <c r="AI26" s="764"/>
      <c r="AJ26" s="764"/>
      <c r="AK26" s="764"/>
      <c r="AL26" s="764"/>
      <c r="AM26" s="764"/>
      <c r="AN26" s="764"/>
      <c r="AO26" s="764"/>
      <c r="AP26" s="764"/>
      <c r="AQ26" s="764"/>
      <c r="AR26" s="764"/>
      <c r="AS26" s="764"/>
      <c r="AT26" s="764"/>
      <c r="AU26" s="764"/>
      <c r="AV26" s="764"/>
      <c r="AW26" s="764"/>
      <c r="AX26" s="764"/>
      <c r="AY26" s="764"/>
      <c r="AZ26" s="764"/>
      <c r="BA26" s="764"/>
      <c r="BB26" s="764"/>
      <c r="BC26" s="764"/>
      <c r="BD26" s="764"/>
      <c r="BE26" s="764"/>
      <c r="BF26" s="764"/>
      <c r="BG26" s="764"/>
      <c r="BH26" s="764"/>
      <c r="BI26" s="764"/>
      <c r="BJ26" s="764"/>
      <c r="BK26" s="764"/>
      <c r="BL26" s="764"/>
      <c r="BM26" s="764"/>
      <c r="BN26" s="764"/>
      <c r="BO26" s="764"/>
      <c r="BP26" s="764"/>
      <c r="BQ26" s="764"/>
      <c r="BR26" s="764"/>
      <c r="BS26" s="764"/>
      <c r="BT26" s="764"/>
      <c r="BU26" s="764"/>
      <c r="BV26" s="764"/>
      <c r="BW26" s="764"/>
      <c r="BX26" s="764"/>
      <c r="BY26" s="764"/>
      <c r="BZ26" s="764"/>
      <c r="CA26" s="764"/>
      <c r="CB26" s="764"/>
      <c r="CC26" s="764"/>
      <c r="CD26" s="764"/>
      <c r="CE26" s="764"/>
      <c r="CF26" s="764"/>
      <c r="CG26" s="764"/>
      <c r="CH26" s="764"/>
      <c r="CI26" s="764"/>
      <c r="CJ26" s="764"/>
      <c r="CK26" s="764"/>
      <c r="CL26" s="764"/>
      <c r="CM26" s="764"/>
      <c r="CN26" s="764"/>
      <c r="CO26" s="764"/>
      <c r="CP26" s="764"/>
      <c r="CQ26" s="764"/>
      <c r="CR26" s="764"/>
      <c r="CS26" s="764"/>
      <c r="CT26" s="764"/>
      <c r="CU26" s="764"/>
      <c r="CV26" s="765"/>
      <c r="CW26" s="763"/>
      <c r="CX26" s="764"/>
      <c r="CY26" s="764"/>
      <c r="CZ26" s="764"/>
      <c r="DA26" s="764"/>
      <c r="DB26" s="764"/>
      <c r="DC26" s="764"/>
      <c r="DD26" s="764"/>
      <c r="DE26" s="764"/>
      <c r="DF26" s="764"/>
      <c r="DG26" s="764"/>
      <c r="DH26" s="764"/>
      <c r="DI26" s="764"/>
      <c r="DJ26" s="764"/>
      <c r="DK26" s="764"/>
      <c r="DL26" s="765"/>
      <c r="DM26" s="831"/>
      <c r="DN26" s="831"/>
      <c r="DO26" s="831"/>
      <c r="DP26" s="831"/>
      <c r="DQ26" s="831"/>
      <c r="DR26" s="831"/>
      <c r="DS26" s="831"/>
      <c r="DT26" s="831"/>
      <c r="DU26" s="831"/>
      <c r="DV26" s="831"/>
      <c r="DW26" s="831"/>
      <c r="DX26" s="831"/>
      <c r="DY26" s="831"/>
      <c r="DZ26" s="831"/>
      <c r="EA26" s="831"/>
      <c r="EB26" s="831"/>
      <c r="EC26" s="831"/>
      <c r="ED26" s="831"/>
      <c r="EE26" s="832"/>
      <c r="EF26" s="733"/>
      <c r="EG26" s="734"/>
      <c r="EH26" s="734"/>
      <c r="EI26" s="734"/>
      <c r="EJ26" s="734"/>
      <c r="EK26" s="735"/>
      <c r="EL26" s="823"/>
      <c r="EM26" s="824"/>
      <c r="EN26" s="824"/>
      <c r="EO26" s="824"/>
      <c r="EP26" s="824"/>
      <c r="EQ26" s="824"/>
      <c r="ER26" s="824"/>
      <c r="ES26" s="824"/>
      <c r="ET26" s="824"/>
      <c r="EU26" s="824"/>
      <c r="EV26" s="824"/>
      <c r="EW26" s="824"/>
      <c r="EX26" s="824"/>
      <c r="EY26" s="824"/>
      <c r="EZ26" s="824"/>
      <c r="FA26" s="824"/>
      <c r="FB26" s="824"/>
      <c r="FC26" s="824"/>
      <c r="FD26" s="825"/>
      <c r="FE26" s="763"/>
      <c r="FF26" s="764"/>
      <c r="FG26" s="764"/>
      <c r="FH26" s="764"/>
      <c r="FI26" s="764"/>
      <c r="FJ26" s="764"/>
      <c r="FK26" s="764"/>
      <c r="FL26" s="764"/>
      <c r="FM26" s="764"/>
      <c r="FN26" s="764"/>
      <c r="FO26" s="764"/>
      <c r="FP26" s="764"/>
      <c r="FQ26" s="764"/>
      <c r="FR26" s="764"/>
      <c r="FS26" s="764"/>
      <c r="FT26" s="764"/>
      <c r="FU26" s="764"/>
      <c r="FV26" s="764"/>
      <c r="FW26" s="764"/>
      <c r="FX26" s="764"/>
      <c r="FY26" s="764"/>
      <c r="FZ26" s="764"/>
      <c r="GA26" s="764"/>
      <c r="GB26" s="765"/>
      <c r="GC26" s="804"/>
      <c r="GD26" s="805"/>
      <c r="GE26" s="805"/>
      <c r="GF26" s="806"/>
    </row>
    <row r="27" spans="1:188" s="327" customFormat="1" ht="3.75" customHeight="1" x14ac:dyDescent="0.6">
      <c r="A27" s="742" t="s">
        <v>134</v>
      </c>
      <c r="B27" s="743"/>
      <c r="C27" s="743"/>
      <c r="D27" s="744"/>
      <c r="E27" s="766"/>
      <c r="F27" s="767"/>
      <c r="G27" s="767"/>
      <c r="H27" s="767"/>
      <c r="I27" s="767"/>
      <c r="J27" s="767"/>
      <c r="K27" s="767"/>
      <c r="L27" s="767"/>
      <c r="M27" s="767"/>
      <c r="N27" s="767"/>
      <c r="O27" s="767"/>
      <c r="P27" s="767"/>
      <c r="Q27" s="767"/>
      <c r="R27" s="767"/>
      <c r="S27" s="767"/>
      <c r="T27" s="767"/>
      <c r="U27" s="767"/>
      <c r="V27" s="767"/>
      <c r="W27" s="767"/>
      <c r="X27" s="767"/>
      <c r="Y27" s="767"/>
      <c r="Z27" s="767"/>
      <c r="AA27" s="767"/>
      <c r="AB27" s="767"/>
      <c r="AC27" s="767"/>
      <c r="AD27" s="767"/>
      <c r="AE27" s="767"/>
      <c r="AF27" s="767"/>
      <c r="AG27" s="767"/>
      <c r="AH27" s="767"/>
      <c r="AI27" s="767"/>
      <c r="AJ27" s="767"/>
      <c r="AK27" s="767"/>
      <c r="AL27" s="767"/>
      <c r="AM27" s="767"/>
      <c r="AN27" s="767"/>
      <c r="AO27" s="767"/>
      <c r="AP27" s="767"/>
      <c r="AQ27" s="767"/>
      <c r="AR27" s="767"/>
      <c r="AS27" s="767"/>
      <c r="AT27" s="767"/>
      <c r="AU27" s="767"/>
      <c r="AV27" s="767"/>
      <c r="AW27" s="767"/>
      <c r="AX27" s="767"/>
      <c r="AY27" s="767"/>
      <c r="AZ27" s="767"/>
      <c r="BA27" s="767"/>
      <c r="BB27" s="767"/>
      <c r="BC27" s="767"/>
      <c r="BD27" s="767"/>
      <c r="BE27" s="767"/>
      <c r="BF27" s="767"/>
      <c r="BG27" s="767"/>
      <c r="BH27" s="767"/>
      <c r="BI27" s="767"/>
      <c r="BJ27" s="767"/>
      <c r="BK27" s="767"/>
      <c r="BL27" s="767"/>
      <c r="BM27" s="767"/>
      <c r="BN27" s="767"/>
      <c r="BO27" s="767"/>
      <c r="BP27" s="767"/>
      <c r="BQ27" s="767"/>
      <c r="BR27" s="767"/>
      <c r="BS27" s="767"/>
      <c r="BT27" s="767"/>
      <c r="BU27" s="767"/>
      <c r="BV27" s="767"/>
      <c r="BW27" s="767"/>
      <c r="BX27" s="767"/>
      <c r="BY27" s="767"/>
      <c r="BZ27" s="767"/>
      <c r="CA27" s="767"/>
      <c r="CB27" s="767"/>
      <c r="CC27" s="767"/>
      <c r="CD27" s="767"/>
      <c r="CE27" s="767"/>
      <c r="CF27" s="767"/>
      <c r="CG27" s="767"/>
      <c r="CH27" s="767"/>
      <c r="CI27" s="767"/>
      <c r="CJ27" s="767"/>
      <c r="CK27" s="767"/>
      <c r="CL27" s="767"/>
      <c r="CM27" s="767"/>
      <c r="CN27" s="767"/>
      <c r="CO27" s="767"/>
      <c r="CP27" s="767"/>
      <c r="CQ27" s="767"/>
      <c r="CR27" s="767"/>
      <c r="CS27" s="767"/>
      <c r="CT27" s="767"/>
      <c r="CU27" s="767"/>
      <c r="CV27" s="768"/>
      <c r="CW27" s="763"/>
      <c r="CX27" s="764"/>
      <c r="CY27" s="764"/>
      <c r="CZ27" s="764"/>
      <c r="DA27" s="764"/>
      <c r="DB27" s="764"/>
      <c r="DC27" s="764"/>
      <c r="DD27" s="764"/>
      <c r="DE27" s="764"/>
      <c r="DF27" s="764"/>
      <c r="DG27" s="764"/>
      <c r="DH27" s="764"/>
      <c r="DI27" s="764"/>
      <c r="DJ27" s="764"/>
      <c r="DK27" s="764"/>
      <c r="DL27" s="765"/>
      <c r="DM27" s="831"/>
      <c r="DN27" s="831"/>
      <c r="DO27" s="831"/>
      <c r="DP27" s="831"/>
      <c r="DQ27" s="831"/>
      <c r="DR27" s="831"/>
      <c r="DS27" s="831"/>
      <c r="DT27" s="831"/>
      <c r="DU27" s="831"/>
      <c r="DV27" s="831"/>
      <c r="DW27" s="831"/>
      <c r="DX27" s="831"/>
      <c r="DY27" s="831"/>
      <c r="DZ27" s="831"/>
      <c r="EA27" s="831"/>
      <c r="EB27" s="831"/>
      <c r="EC27" s="831"/>
      <c r="ED27" s="831"/>
      <c r="EE27" s="832"/>
      <c r="EF27" s="733"/>
      <c r="EG27" s="734"/>
      <c r="EH27" s="734"/>
      <c r="EI27" s="734"/>
      <c r="EJ27" s="734"/>
      <c r="EK27" s="735"/>
      <c r="EL27" s="823"/>
      <c r="EM27" s="824"/>
      <c r="EN27" s="824"/>
      <c r="EO27" s="824"/>
      <c r="EP27" s="824"/>
      <c r="EQ27" s="824"/>
      <c r="ER27" s="824"/>
      <c r="ES27" s="824"/>
      <c r="ET27" s="824"/>
      <c r="EU27" s="824"/>
      <c r="EV27" s="824"/>
      <c r="EW27" s="824"/>
      <c r="EX27" s="824"/>
      <c r="EY27" s="824"/>
      <c r="EZ27" s="824"/>
      <c r="FA27" s="824"/>
      <c r="FB27" s="824"/>
      <c r="FC27" s="824"/>
      <c r="FD27" s="825"/>
      <c r="FE27" s="763"/>
      <c r="FF27" s="764"/>
      <c r="FG27" s="764"/>
      <c r="FH27" s="764"/>
      <c r="FI27" s="764"/>
      <c r="FJ27" s="764"/>
      <c r="FK27" s="764"/>
      <c r="FL27" s="764"/>
      <c r="FM27" s="764"/>
      <c r="FN27" s="764"/>
      <c r="FO27" s="764"/>
      <c r="FP27" s="764"/>
      <c r="FQ27" s="764"/>
      <c r="FR27" s="764"/>
      <c r="FS27" s="764"/>
      <c r="FT27" s="764"/>
      <c r="FU27" s="764"/>
      <c r="FV27" s="764"/>
      <c r="FW27" s="764"/>
      <c r="FX27" s="764"/>
      <c r="FY27" s="764"/>
      <c r="FZ27" s="764"/>
      <c r="GA27" s="764"/>
      <c r="GB27" s="765"/>
      <c r="GC27" s="804"/>
      <c r="GD27" s="805"/>
      <c r="GE27" s="805"/>
      <c r="GF27" s="806"/>
    </row>
    <row r="28" spans="1:188" s="327" customFormat="1" ht="3.75" customHeight="1" x14ac:dyDescent="0.6">
      <c r="A28" s="742"/>
      <c r="B28" s="743"/>
      <c r="C28" s="743"/>
      <c r="D28" s="744"/>
      <c r="E28" s="772" t="s">
        <v>135</v>
      </c>
      <c r="F28" s="773"/>
      <c r="G28" s="773"/>
      <c r="H28" s="773"/>
      <c r="I28" s="773"/>
      <c r="J28" s="773"/>
      <c r="K28" s="773"/>
      <c r="L28" s="773"/>
      <c r="M28" s="773"/>
      <c r="N28" s="773"/>
      <c r="O28" s="773"/>
      <c r="P28" s="773"/>
      <c r="Q28" s="773"/>
      <c r="R28" s="773"/>
      <c r="S28" s="773"/>
      <c r="T28" s="773"/>
      <c r="U28" s="773"/>
      <c r="V28" s="773"/>
      <c r="W28" s="773"/>
      <c r="X28" s="773"/>
      <c r="Y28" s="773"/>
      <c r="Z28" s="773"/>
      <c r="AA28" s="773"/>
      <c r="AB28" s="773"/>
      <c r="AC28" s="773"/>
      <c r="AD28" s="773"/>
      <c r="AE28" s="773"/>
      <c r="AF28" s="773"/>
      <c r="AG28" s="773"/>
      <c r="AH28" s="773"/>
      <c r="AI28" s="773"/>
      <c r="AJ28" s="773"/>
      <c r="AK28" s="773"/>
      <c r="AL28" s="773"/>
      <c r="AM28" s="773"/>
      <c r="AN28" s="773"/>
      <c r="AO28" s="773"/>
      <c r="AP28" s="773"/>
      <c r="AQ28" s="773"/>
      <c r="AR28" s="773"/>
      <c r="AS28" s="773"/>
      <c r="AT28" s="773"/>
      <c r="AU28" s="773"/>
      <c r="AV28" s="773"/>
      <c r="AW28" s="773"/>
      <c r="AX28" s="773"/>
      <c r="AY28" s="773"/>
      <c r="AZ28" s="773"/>
      <c r="BA28" s="773"/>
      <c r="BB28" s="773"/>
      <c r="BC28" s="773"/>
      <c r="BD28" s="773"/>
      <c r="BE28" s="773"/>
      <c r="BF28" s="773"/>
      <c r="BG28" s="773"/>
      <c r="BH28" s="773"/>
      <c r="BI28" s="773"/>
      <c r="BJ28" s="773"/>
      <c r="BK28" s="773"/>
      <c r="BL28" s="773"/>
      <c r="BM28" s="773"/>
      <c r="BN28" s="773"/>
      <c r="BO28" s="773"/>
      <c r="BP28" s="773"/>
      <c r="BQ28" s="773"/>
      <c r="BR28" s="773"/>
      <c r="BS28" s="773"/>
      <c r="BT28" s="773"/>
      <c r="BU28" s="773"/>
      <c r="BV28" s="773"/>
      <c r="BW28" s="773"/>
      <c r="BX28" s="773"/>
      <c r="BY28" s="773"/>
      <c r="BZ28" s="773"/>
      <c r="CA28" s="773"/>
      <c r="CB28" s="773"/>
      <c r="CC28" s="773"/>
      <c r="CD28" s="773"/>
      <c r="CE28" s="773"/>
      <c r="CF28" s="773"/>
      <c r="CG28" s="773"/>
      <c r="CH28" s="773"/>
      <c r="CI28" s="773"/>
      <c r="CJ28" s="773"/>
      <c r="CK28" s="773"/>
      <c r="CL28" s="773"/>
      <c r="CM28" s="773"/>
      <c r="CN28" s="773"/>
      <c r="CO28" s="773"/>
      <c r="CP28" s="773"/>
      <c r="CQ28" s="773"/>
      <c r="CR28" s="773"/>
      <c r="CS28" s="773"/>
      <c r="CT28" s="773"/>
      <c r="CU28" s="773"/>
      <c r="CV28" s="774"/>
      <c r="CW28" s="763"/>
      <c r="CX28" s="764"/>
      <c r="CY28" s="764"/>
      <c r="CZ28" s="764"/>
      <c r="DA28" s="764"/>
      <c r="DB28" s="764"/>
      <c r="DC28" s="764"/>
      <c r="DD28" s="764"/>
      <c r="DE28" s="764"/>
      <c r="DF28" s="764"/>
      <c r="DG28" s="764"/>
      <c r="DH28" s="764"/>
      <c r="DI28" s="764"/>
      <c r="DJ28" s="764"/>
      <c r="DK28" s="764"/>
      <c r="DL28" s="765"/>
      <c r="DM28" s="831"/>
      <c r="DN28" s="831"/>
      <c r="DO28" s="831"/>
      <c r="DP28" s="831"/>
      <c r="DQ28" s="831"/>
      <c r="DR28" s="831"/>
      <c r="DS28" s="831"/>
      <c r="DT28" s="831"/>
      <c r="DU28" s="831"/>
      <c r="DV28" s="831"/>
      <c r="DW28" s="831"/>
      <c r="DX28" s="831"/>
      <c r="DY28" s="831"/>
      <c r="DZ28" s="831"/>
      <c r="EA28" s="831"/>
      <c r="EB28" s="831"/>
      <c r="EC28" s="831"/>
      <c r="ED28" s="831"/>
      <c r="EE28" s="832"/>
      <c r="EF28" s="733"/>
      <c r="EG28" s="734"/>
      <c r="EH28" s="734"/>
      <c r="EI28" s="734"/>
      <c r="EJ28" s="734"/>
      <c r="EK28" s="735"/>
      <c r="EL28" s="823"/>
      <c r="EM28" s="824"/>
      <c r="EN28" s="824"/>
      <c r="EO28" s="824"/>
      <c r="EP28" s="824"/>
      <c r="EQ28" s="824"/>
      <c r="ER28" s="824"/>
      <c r="ES28" s="824"/>
      <c r="ET28" s="824"/>
      <c r="EU28" s="824"/>
      <c r="EV28" s="824"/>
      <c r="EW28" s="824"/>
      <c r="EX28" s="824"/>
      <c r="EY28" s="824"/>
      <c r="EZ28" s="824"/>
      <c r="FA28" s="824"/>
      <c r="FB28" s="824"/>
      <c r="FC28" s="824"/>
      <c r="FD28" s="825"/>
      <c r="FE28" s="763"/>
      <c r="FF28" s="764"/>
      <c r="FG28" s="764"/>
      <c r="FH28" s="764"/>
      <c r="FI28" s="764"/>
      <c r="FJ28" s="764"/>
      <c r="FK28" s="764"/>
      <c r="FL28" s="764"/>
      <c r="FM28" s="764"/>
      <c r="FN28" s="764"/>
      <c r="FO28" s="764"/>
      <c r="FP28" s="764"/>
      <c r="FQ28" s="764"/>
      <c r="FR28" s="764"/>
      <c r="FS28" s="764"/>
      <c r="FT28" s="764"/>
      <c r="FU28" s="764"/>
      <c r="FV28" s="764"/>
      <c r="FW28" s="764"/>
      <c r="FX28" s="764"/>
      <c r="FY28" s="764"/>
      <c r="FZ28" s="764"/>
      <c r="GA28" s="764"/>
      <c r="GB28" s="765"/>
      <c r="GC28" s="804"/>
      <c r="GD28" s="805"/>
      <c r="GE28" s="805"/>
      <c r="GF28" s="806"/>
    </row>
    <row r="29" spans="1:188" s="327" customFormat="1" ht="3.75" customHeight="1" x14ac:dyDescent="0.6">
      <c r="A29" s="742"/>
      <c r="B29" s="743"/>
      <c r="C29" s="743"/>
      <c r="D29" s="744"/>
      <c r="E29" s="775"/>
      <c r="F29" s="776"/>
      <c r="G29" s="776"/>
      <c r="H29" s="776"/>
      <c r="I29" s="776"/>
      <c r="J29" s="776"/>
      <c r="K29" s="776"/>
      <c r="L29" s="776"/>
      <c r="M29" s="776"/>
      <c r="N29" s="776"/>
      <c r="O29" s="776"/>
      <c r="P29" s="776"/>
      <c r="Q29" s="776"/>
      <c r="R29" s="776"/>
      <c r="S29" s="776"/>
      <c r="T29" s="776"/>
      <c r="U29" s="776"/>
      <c r="V29" s="776"/>
      <c r="W29" s="776"/>
      <c r="X29" s="776"/>
      <c r="Y29" s="776"/>
      <c r="Z29" s="776"/>
      <c r="AA29" s="776"/>
      <c r="AB29" s="776"/>
      <c r="AC29" s="776"/>
      <c r="AD29" s="776"/>
      <c r="AE29" s="776"/>
      <c r="AF29" s="776"/>
      <c r="AG29" s="776"/>
      <c r="AH29" s="776"/>
      <c r="AI29" s="776"/>
      <c r="AJ29" s="776"/>
      <c r="AK29" s="776"/>
      <c r="AL29" s="776"/>
      <c r="AM29" s="776"/>
      <c r="AN29" s="776"/>
      <c r="AO29" s="776"/>
      <c r="AP29" s="776"/>
      <c r="AQ29" s="776"/>
      <c r="AR29" s="776"/>
      <c r="AS29" s="776"/>
      <c r="AT29" s="776"/>
      <c r="AU29" s="776"/>
      <c r="AV29" s="776"/>
      <c r="AW29" s="776"/>
      <c r="AX29" s="776"/>
      <c r="AY29" s="776"/>
      <c r="AZ29" s="776"/>
      <c r="BA29" s="776"/>
      <c r="BB29" s="776"/>
      <c r="BC29" s="776"/>
      <c r="BD29" s="776"/>
      <c r="BE29" s="776"/>
      <c r="BF29" s="776"/>
      <c r="BG29" s="776"/>
      <c r="BH29" s="776"/>
      <c r="BI29" s="776"/>
      <c r="BJ29" s="776"/>
      <c r="BK29" s="776"/>
      <c r="BL29" s="776"/>
      <c r="BM29" s="776"/>
      <c r="BN29" s="776"/>
      <c r="BO29" s="776"/>
      <c r="BP29" s="776"/>
      <c r="BQ29" s="776"/>
      <c r="BR29" s="776"/>
      <c r="BS29" s="776"/>
      <c r="BT29" s="776"/>
      <c r="BU29" s="776"/>
      <c r="BV29" s="776"/>
      <c r="BW29" s="776"/>
      <c r="BX29" s="776"/>
      <c r="BY29" s="776"/>
      <c r="BZ29" s="776"/>
      <c r="CA29" s="776"/>
      <c r="CB29" s="776"/>
      <c r="CC29" s="776"/>
      <c r="CD29" s="776"/>
      <c r="CE29" s="776"/>
      <c r="CF29" s="776"/>
      <c r="CG29" s="776"/>
      <c r="CH29" s="776"/>
      <c r="CI29" s="776"/>
      <c r="CJ29" s="776"/>
      <c r="CK29" s="776"/>
      <c r="CL29" s="776"/>
      <c r="CM29" s="776"/>
      <c r="CN29" s="776"/>
      <c r="CO29" s="776"/>
      <c r="CP29" s="776"/>
      <c r="CQ29" s="776"/>
      <c r="CR29" s="776"/>
      <c r="CS29" s="776"/>
      <c r="CT29" s="776"/>
      <c r="CU29" s="776"/>
      <c r="CV29" s="777"/>
      <c r="CW29" s="763"/>
      <c r="CX29" s="764"/>
      <c r="CY29" s="764"/>
      <c r="CZ29" s="764"/>
      <c r="DA29" s="764"/>
      <c r="DB29" s="764"/>
      <c r="DC29" s="764"/>
      <c r="DD29" s="764"/>
      <c r="DE29" s="764"/>
      <c r="DF29" s="764"/>
      <c r="DG29" s="764"/>
      <c r="DH29" s="764"/>
      <c r="DI29" s="764"/>
      <c r="DJ29" s="764"/>
      <c r="DK29" s="764"/>
      <c r="DL29" s="765"/>
      <c r="DM29" s="831"/>
      <c r="DN29" s="831"/>
      <c r="DO29" s="831"/>
      <c r="DP29" s="831"/>
      <c r="DQ29" s="831"/>
      <c r="DR29" s="831"/>
      <c r="DS29" s="831"/>
      <c r="DT29" s="831"/>
      <c r="DU29" s="831"/>
      <c r="DV29" s="831"/>
      <c r="DW29" s="831"/>
      <c r="DX29" s="831"/>
      <c r="DY29" s="831"/>
      <c r="DZ29" s="831"/>
      <c r="EA29" s="831"/>
      <c r="EB29" s="831"/>
      <c r="EC29" s="831"/>
      <c r="ED29" s="831"/>
      <c r="EE29" s="832"/>
      <c r="EF29" s="733" t="s">
        <v>136</v>
      </c>
      <c r="EG29" s="734"/>
      <c r="EH29" s="734"/>
      <c r="EI29" s="734"/>
      <c r="EJ29" s="734"/>
      <c r="EK29" s="735"/>
      <c r="EL29" s="823"/>
      <c r="EM29" s="824"/>
      <c r="EN29" s="824"/>
      <c r="EO29" s="824"/>
      <c r="EP29" s="824"/>
      <c r="EQ29" s="824"/>
      <c r="ER29" s="824"/>
      <c r="ES29" s="824"/>
      <c r="ET29" s="824"/>
      <c r="EU29" s="824"/>
      <c r="EV29" s="824"/>
      <c r="EW29" s="824"/>
      <c r="EX29" s="824"/>
      <c r="EY29" s="824"/>
      <c r="EZ29" s="824"/>
      <c r="FA29" s="824"/>
      <c r="FB29" s="824"/>
      <c r="FC29" s="824"/>
      <c r="FD29" s="825"/>
      <c r="FE29" s="763"/>
      <c r="FF29" s="764"/>
      <c r="FG29" s="764"/>
      <c r="FH29" s="764"/>
      <c r="FI29" s="764"/>
      <c r="FJ29" s="764"/>
      <c r="FK29" s="764"/>
      <c r="FL29" s="764"/>
      <c r="FM29" s="764"/>
      <c r="FN29" s="764"/>
      <c r="FO29" s="764"/>
      <c r="FP29" s="764"/>
      <c r="FQ29" s="764"/>
      <c r="FR29" s="764"/>
      <c r="FS29" s="764"/>
      <c r="FT29" s="764"/>
      <c r="FU29" s="764"/>
      <c r="FV29" s="764"/>
      <c r="FW29" s="764"/>
      <c r="FX29" s="764"/>
      <c r="FY29" s="764"/>
      <c r="FZ29" s="764"/>
      <c r="GA29" s="764"/>
      <c r="GB29" s="765"/>
      <c r="GC29" s="804"/>
      <c r="GD29" s="805"/>
      <c r="GE29" s="805"/>
      <c r="GF29" s="806"/>
    </row>
    <row r="30" spans="1:188" s="327" customFormat="1" ht="5.25" customHeight="1" x14ac:dyDescent="0.6">
      <c r="A30" s="742"/>
      <c r="B30" s="743"/>
      <c r="C30" s="743"/>
      <c r="D30" s="744"/>
      <c r="E30" s="775"/>
      <c r="F30" s="776"/>
      <c r="G30" s="776"/>
      <c r="H30" s="776"/>
      <c r="I30" s="776"/>
      <c r="J30" s="776"/>
      <c r="K30" s="776"/>
      <c r="L30" s="776"/>
      <c r="M30" s="776"/>
      <c r="N30" s="776"/>
      <c r="O30" s="776"/>
      <c r="P30" s="776"/>
      <c r="Q30" s="776"/>
      <c r="R30" s="776"/>
      <c r="S30" s="776"/>
      <c r="T30" s="776"/>
      <c r="U30" s="776"/>
      <c r="V30" s="776"/>
      <c r="W30" s="776"/>
      <c r="X30" s="776"/>
      <c r="Y30" s="776"/>
      <c r="Z30" s="776"/>
      <c r="AA30" s="776"/>
      <c r="AB30" s="776"/>
      <c r="AC30" s="776"/>
      <c r="AD30" s="776"/>
      <c r="AE30" s="776"/>
      <c r="AF30" s="776"/>
      <c r="AG30" s="776"/>
      <c r="AH30" s="776"/>
      <c r="AI30" s="776"/>
      <c r="AJ30" s="776"/>
      <c r="AK30" s="776"/>
      <c r="AL30" s="776"/>
      <c r="AM30" s="776"/>
      <c r="AN30" s="776"/>
      <c r="AO30" s="776"/>
      <c r="AP30" s="776"/>
      <c r="AQ30" s="776"/>
      <c r="AR30" s="776"/>
      <c r="AS30" s="776"/>
      <c r="AT30" s="776"/>
      <c r="AU30" s="776"/>
      <c r="AV30" s="776"/>
      <c r="AW30" s="776"/>
      <c r="AX30" s="776"/>
      <c r="AY30" s="776"/>
      <c r="AZ30" s="776"/>
      <c r="BA30" s="776"/>
      <c r="BB30" s="776"/>
      <c r="BC30" s="776"/>
      <c r="BD30" s="776"/>
      <c r="BE30" s="776"/>
      <c r="BF30" s="776"/>
      <c r="BG30" s="776"/>
      <c r="BH30" s="776"/>
      <c r="BI30" s="776"/>
      <c r="BJ30" s="776"/>
      <c r="BK30" s="776"/>
      <c r="BL30" s="776"/>
      <c r="BM30" s="776"/>
      <c r="BN30" s="776"/>
      <c r="BO30" s="776"/>
      <c r="BP30" s="776"/>
      <c r="BQ30" s="776"/>
      <c r="BR30" s="776"/>
      <c r="BS30" s="776"/>
      <c r="BT30" s="776"/>
      <c r="BU30" s="776"/>
      <c r="BV30" s="776"/>
      <c r="BW30" s="776"/>
      <c r="BX30" s="776"/>
      <c r="BY30" s="776"/>
      <c r="BZ30" s="776"/>
      <c r="CA30" s="776"/>
      <c r="CB30" s="776"/>
      <c r="CC30" s="776"/>
      <c r="CD30" s="776"/>
      <c r="CE30" s="776"/>
      <c r="CF30" s="776"/>
      <c r="CG30" s="776"/>
      <c r="CH30" s="776"/>
      <c r="CI30" s="776"/>
      <c r="CJ30" s="776"/>
      <c r="CK30" s="776"/>
      <c r="CL30" s="776"/>
      <c r="CM30" s="776"/>
      <c r="CN30" s="776"/>
      <c r="CO30" s="776"/>
      <c r="CP30" s="776"/>
      <c r="CQ30" s="776"/>
      <c r="CR30" s="776"/>
      <c r="CS30" s="776"/>
      <c r="CT30" s="776"/>
      <c r="CU30" s="776"/>
      <c r="CV30" s="777"/>
      <c r="CW30" s="763"/>
      <c r="CX30" s="764"/>
      <c r="CY30" s="764"/>
      <c r="CZ30" s="764"/>
      <c r="DA30" s="764"/>
      <c r="DB30" s="764"/>
      <c r="DC30" s="764"/>
      <c r="DD30" s="764"/>
      <c r="DE30" s="764"/>
      <c r="DF30" s="764"/>
      <c r="DG30" s="764"/>
      <c r="DH30" s="764"/>
      <c r="DI30" s="764"/>
      <c r="DJ30" s="764"/>
      <c r="DK30" s="764"/>
      <c r="DL30" s="765"/>
      <c r="DM30" s="729" t="s">
        <v>137</v>
      </c>
      <c r="DN30" s="729"/>
      <c r="DO30" s="729"/>
      <c r="DP30" s="729"/>
      <c r="DQ30" s="729"/>
      <c r="DR30" s="729"/>
      <c r="DS30" s="729"/>
      <c r="DT30" s="729"/>
      <c r="DU30" s="729"/>
      <c r="DV30" s="729"/>
      <c r="DW30" s="729"/>
      <c r="DX30" s="729"/>
      <c r="DY30" s="729"/>
      <c r="DZ30" s="729"/>
      <c r="EA30" s="729"/>
      <c r="EB30" s="729"/>
      <c r="EC30" s="729"/>
      <c r="ED30" s="729"/>
      <c r="EE30" s="730"/>
      <c r="EF30" s="733"/>
      <c r="EG30" s="734"/>
      <c r="EH30" s="734"/>
      <c r="EI30" s="734"/>
      <c r="EJ30" s="734"/>
      <c r="EK30" s="735"/>
      <c r="EL30" s="823"/>
      <c r="EM30" s="824"/>
      <c r="EN30" s="824"/>
      <c r="EO30" s="824"/>
      <c r="EP30" s="824"/>
      <c r="EQ30" s="824"/>
      <c r="ER30" s="824"/>
      <c r="ES30" s="824"/>
      <c r="ET30" s="824"/>
      <c r="EU30" s="824"/>
      <c r="EV30" s="824"/>
      <c r="EW30" s="824"/>
      <c r="EX30" s="824"/>
      <c r="EY30" s="824"/>
      <c r="EZ30" s="824"/>
      <c r="FA30" s="824"/>
      <c r="FB30" s="824"/>
      <c r="FC30" s="824"/>
      <c r="FD30" s="825"/>
      <c r="FE30" s="763"/>
      <c r="FF30" s="764"/>
      <c r="FG30" s="764"/>
      <c r="FH30" s="764"/>
      <c r="FI30" s="764"/>
      <c r="FJ30" s="764"/>
      <c r="FK30" s="764"/>
      <c r="FL30" s="764"/>
      <c r="FM30" s="764"/>
      <c r="FN30" s="764"/>
      <c r="FO30" s="764"/>
      <c r="FP30" s="764"/>
      <c r="FQ30" s="764"/>
      <c r="FR30" s="764"/>
      <c r="FS30" s="764"/>
      <c r="FT30" s="764"/>
      <c r="FU30" s="764"/>
      <c r="FV30" s="764"/>
      <c r="FW30" s="764"/>
      <c r="FX30" s="764"/>
      <c r="FY30" s="764"/>
      <c r="FZ30" s="764"/>
      <c r="GA30" s="764"/>
      <c r="GB30" s="765"/>
      <c r="GC30" s="804"/>
      <c r="GD30" s="805"/>
      <c r="GE30" s="805"/>
      <c r="GF30" s="806"/>
    </row>
    <row r="31" spans="1:188" s="327" customFormat="1" ht="3.75" customHeight="1" x14ac:dyDescent="0.6">
      <c r="A31" s="742"/>
      <c r="B31" s="743"/>
      <c r="C31" s="743"/>
      <c r="D31" s="744"/>
      <c r="E31" s="775"/>
      <c r="F31" s="776"/>
      <c r="G31" s="776"/>
      <c r="H31" s="776"/>
      <c r="I31" s="776"/>
      <c r="J31" s="776"/>
      <c r="K31" s="776"/>
      <c r="L31" s="776"/>
      <c r="M31" s="776"/>
      <c r="N31" s="776"/>
      <c r="O31" s="776"/>
      <c r="P31" s="776"/>
      <c r="Q31" s="776"/>
      <c r="R31" s="776"/>
      <c r="S31" s="776"/>
      <c r="T31" s="776"/>
      <c r="U31" s="776"/>
      <c r="V31" s="776"/>
      <c r="W31" s="776"/>
      <c r="X31" s="776"/>
      <c r="Y31" s="776"/>
      <c r="Z31" s="776"/>
      <c r="AA31" s="776"/>
      <c r="AB31" s="776"/>
      <c r="AC31" s="776"/>
      <c r="AD31" s="776"/>
      <c r="AE31" s="776"/>
      <c r="AF31" s="776"/>
      <c r="AG31" s="776"/>
      <c r="AH31" s="776"/>
      <c r="AI31" s="776"/>
      <c r="AJ31" s="776"/>
      <c r="AK31" s="776"/>
      <c r="AL31" s="776"/>
      <c r="AM31" s="776"/>
      <c r="AN31" s="776"/>
      <c r="AO31" s="776"/>
      <c r="AP31" s="776"/>
      <c r="AQ31" s="776"/>
      <c r="AR31" s="776"/>
      <c r="AS31" s="776"/>
      <c r="AT31" s="776"/>
      <c r="AU31" s="776"/>
      <c r="AV31" s="776"/>
      <c r="AW31" s="776"/>
      <c r="AX31" s="776"/>
      <c r="AY31" s="776"/>
      <c r="AZ31" s="776"/>
      <c r="BA31" s="776"/>
      <c r="BB31" s="776"/>
      <c r="BC31" s="776"/>
      <c r="BD31" s="776"/>
      <c r="BE31" s="776"/>
      <c r="BF31" s="776"/>
      <c r="BG31" s="776"/>
      <c r="BH31" s="776"/>
      <c r="BI31" s="776"/>
      <c r="BJ31" s="776"/>
      <c r="BK31" s="776"/>
      <c r="BL31" s="776"/>
      <c r="BM31" s="776"/>
      <c r="BN31" s="776"/>
      <c r="BO31" s="776"/>
      <c r="BP31" s="776"/>
      <c r="BQ31" s="776"/>
      <c r="BR31" s="776"/>
      <c r="BS31" s="776"/>
      <c r="BT31" s="776"/>
      <c r="BU31" s="776"/>
      <c r="BV31" s="776"/>
      <c r="BW31" s="776"/>
      <c r="BX31" s="776"/>
      <c r="BY31" s="776"/>
      <c r="BZ31" s="776"/>
      <c r="CA31" s="776"/>
      <c r="CB31" s="776"/>
      <c r="CC31" s="776"/>
      <c r="CD31" s="776"/>
      <c r="CE31" s="776"/>
      <c r="CF31" s="776"/>
      <c r="CG31" s="776"/>
      <c r="CH31" s="776"/>
      <c r="CI31" s="776"/>
      <c r="CJ31" s="776"/>
      <c r="CK31" s="776"/>
      <c r="CL31" s="776"/>
      <c r="CM31" s="776"/>
      <c r="CN31" s="776"/>
      <c r="CO31" s="776"/>
      <c r="CP31" s="776"/>
      <c r="CQ31" s="776"/>
      <c r="CR31" s="776"/>
      <c r="CS31" s="776"/>
      <c r="CT31" s="776"/>
      <c r="CU31" s="776"/>
      <c r="CV31" s="777"/>
      <c r="CW31" s="763"/>
      <c r="CX31" s="764"/>
      <c r="CY31" s="764"/>
      <c r="CZ31" s="764"/>
      <c r="DA31" s="764"/>
      <c r="DB31" s="764"/>
      <c r="DC31" s="764"/>
      <c r="DD31" s="764"/>
      <c r="DE31" s="764"/>
      <c r="DF31" s="764"/>
      <c r="DG31" s="764"/>
      <c r="DH31" s="764"/>
      <c r="DI31" s="764"/>
      <c r="DJ31" s="764"/>
      <c r="DK31" s="764"/>
      <c r="DL31" s="765"/>
      <c r="DM31" s="729"/>
      <c r="DN31" s="729"/>
      <c r="DO31" s="729"/>
      <c r="DP31" s="729"/>
      <c r="DQ31" s="729"/>
      <c r="DR31" s="729"/>
      <c r="DS31" s="729"/>
      <c r="DT31" s="729"/>
      <c r="DU31" s="729"/>
      <c r="DV31" s="729"/>
      <c r="DW31" s="729"/>
      <c r="DX31" s="729"/>
      <c r="DY31" s="729"/>
      <c r="DZ31" s="729"/>
      <c r="EA31" s="729"/>
      <c r="EB31" s="729"/>
      <c r="EC31" s="729"/>
      <c r="ED31" s="729"/>
      <c r="EE31" s="730"/>
      <c r="EF31" s="733"/>
      <c r="EG31" s="734"/>
      <c r="EH31" s="734"/>
      <c r="EI31" s="734"/>
      <c r="EJ31" s="734"/>
      <c r="EK31" s="735"/>
      <c r="EL31" s="823"/>
      <c r="EM31" s="824"/>
      <c r="EN31" s="824"/>
      <c r="EO31" s="824"/>
      <c r="EP31" s="824"/>
      <c r="EQ31" s="824"/>
      <c r="ER31" s="824"/>
      <c r="ES31" s="824"/>
      <c r="ET31" s="824"/>
      <c r="EU31" s="824"/>
      <c r="EV31" s="824"/>
      <c r="EW31" s="824"/>
      <c r="EX31" s="824"/>
      <c r="EY31" s="824"/>
      <c r="EZ31" s="824"/>
      <c r="FA31" s="824"/>
      <c r="FB31" s="824"/>
      <c r="FC31" s="824"/>
      <c r="FD31" s="825"/>
      <c r="FE31" s="763"/>
      <c r="FF31" s="764"/>
      <c r="FG31" s="764"/>
      <c r="FH31" s="764"/>
      <c r="FI31" s="764"/>
      <c r="FJ31" s="764"/>
      <c r="FK31" s="764"/>
      <c r="FL31" s="764"/>
      <c r="FM31" s="764"/>
      <c r="FN31" s="764"/>
      <c r="FO31" s="764"/>
      <c r="FP31" s="764"/>
      <c r="FQ31" s="764"/>
      <c r="FR31" s="764"/>
      <c r="FS31" s="764"/>
      <c r="FT31" s="764"/>
      <c r="FU31" s="764"/>
      <c r="FV31" s="764"/>
      <c r="FW31" s="764"/>
      <c r="FX31" s="764"/>
      <c r="FY31" s="764"/>
      <c r="FZ31" s="764"/>
      <c r="GA31" s="764"/>
      <c r="GB31" s="765"/>
      <c r="GC31" s="804"/>
      <c r="GD31" s="805"/>
      <c r="GE31" s="805"/>
      <c r="GF31" s="806"/>
    </row>
    <row r="32" spans="1:188" s="327" customFormat="1" ht="7.5" customHeight="1" x14ac:dyDescent="0.6">
      <c r="A32" s="742"/>
      <c r="B32" s="743"/>
      <c r="C32" s="743"/>
      <c r="D32" s="744"/>
      <c r="E32" s="775"/>
      <c r="F32" s="776"/>
      <c r="G32" s="776"/>
      <c r="H32" s="776"/>
      <c r="I32" s="776"/>
      <c r="J32" s="776"/>
      <c r="K32" s="776"/>
      <c r="L32" s="776"/>
      <c r="M32" s="776"/>
      <c r="N32" s="776"/>
      <c r="O32" s="776"/>
      <c r="P32" s="776"/>
      <c r="Q32" s="776"/>
      <c r="R32" s="776"/>
      <c r="S32" s="776"/>
      <c r="T32" s="776"/>
      <c r="U32" s="776"/>
      <c r="V32" s="776"/>
      <c r="W32" s="776"/>
      <c r="X32" s="776"/>
      <c r="Y32" s="776"/>
      <c r="Z32" s="776"/>
      <c r="AA32" s="776"/>
      <c r="AB32" s="776"/>
      <c r="AC32" s="776"/>
      <c r="AD32" s="776"/>
      <c r="AE32" s="776"/>
      <c r="AF32" s="776"/>
      <c r="AG32" s="776"/>
      <c r="AH32" s="776"/>
      <c r="AI32" s="776"/>
      <c r="AJ32" s="776"/>
      <c r="AK32" s="776"/>
      <c r="AL32" s="776"/>
      <c r="AM32" s="776"/>
      <c r="AN32" s="776"/>
      <c r="AO32" s="776"/>
      <c r="AP32" s="776"/>
      <c r="AQ32" s="776"/>
      <c r="AR32" s="776"/>
      <c r="AS32" s="776"/>
      <c r="AT32" s="776"/>
      <c r="AU32" s="776"/>
      <c r="AV32" s="776"/>
      <c r="AW32" s="776"/>
      <c r="AX32" s="776"/>
      <c r="AY32" s="776"/>
      <c r="AZ32" s="776"/>
      <c r="BA32" s="776"/>
      <c r="BB32" s="776"/>
      <c r="BC32" s="776"/>
      <c r="BD32" s="776"/>
      <c r="BE32" s="776"/>
      <c r="BF32" s="776"/>
      <c r="BG32" s="776"/>
      <c r="BH32" s="776"/>
      <c r="BI32" s="776"/>
      <c r="BJ32" s="776"/>
      <c r="BK32" s="776"/>
      <c r="BL32" s="776"/>
      <c r="BM32" s="776"/>
      <c r="BN32" s="776"/>
      <c r="BO32" s="776"/>
      <c r="BP32" s="776"/>
      <c r="BQ32" s="776"/>
      <c r="BR32" s="776"/>
      <c r="BS32" s="776"/>
      <c r="BT32" s="776"/>
      <c r="BU32" s="776"/>
      <c r="BV32" s="776"/>
      <c r="BW32" s="776"/>
      <c r="BX32" s="776"/>
      <c r="BY32" s="776"/>
      <c r="BZ32" s="776"/>
      <c r="CA32" s="776"/>
      <c r="CB32" s="776"/>
      <c r="CC32" s="776"/>
      <c r="CD32" s="776"/>
      <c r="CE32" s="776"/>
      <c r="CF32" s="776"/>
      <c r="CG32" s="776"/>
      <c r="CH32" s="776"/>
      <c r="CI32" s="776"/>
      <c r="CJ32" s="776"/>
      <c r="CK32" s="776"/>
      <c r="CL32" s="776"/>
      <c r="CM32" s="776"/>
      <c r="CN32" s="776"/>
      <c r="CO32" s="776"/>
      <c r="CP32" s="776"/>
      <c r="CQ32" s="776"/>
      <c r="CR32" s="776"/>
      <c r="CS32" s="776"/>
      <c r="CT32" s="776"/>
      <c r="CU32" s="776"/>
      <c r="CV32" s="777"/>
      <c r="CW32" s="763"/>
      <c r="CX32" s="764"/>
      <c r="CY32" s="764"/>
      <c r="CZ32" s="764"/>
      <c r="DA32" s="764"/>
      <c r="DB32" s="764"/>
      <c r="DC32" s="764"/>
      <c r="DD32" s="764"/>
      <c r="DE32" s="764"/>
      <c r="DF32" s="764"/>
      <c r="DG32" s="764"/>
      <c r="DH32" s="764"/>
      <c r="DI32" s="764"/>
      <c r="DJ32" s="764"/>
      <c r="DK32" s="764"/>
      <c r="DL32" s="765"/>
      <c r="DM32" s="729"/>
      <c r="DN32" s="729"/>
      <c r="DO32" s="729"/>
      <c r="DP32" s="729"/>
      <c r="DQ32" s="729"/>
      <c r="DR32" s="729"/>
      <c r="DS32" s="729"/>
      <c r="DT32" s="729"/>
      <c r="DU32" s="729"/>
      <c r="DV32" s="729"/>
      <c r="DW32" s="729"/>
      <c r="DX32" s="729"/>
      <c r="DY32" s="729"/>
      <c r="DZ32" s="729"/>
      <c r="EA32" s="729"/>
      <c r="EB32" s="729"/>
      <c r="EC32" s="729"/>
      <c r="ED32" s="729"/>
      <c r="EE32" s="730"/>
      <c r="EF32" s="733" t="s">
        <v>138</v>
      </c>
      <c r="EG32" s="734"/>
      <c r="EH32" s="734"/>
      <c r="EI32" s="734"/>
      <c r="EJ32" s="734"/>
      <c r="EK32" s="735"/>
      <c r="EL32" s="823"/>
      <c r="EM32" s="824"/>
      <c r="EN32" s="824"/>
      <c r="EO32" s="824"/>
      <c r="EP32" s="824"/>
      <c r="EQ32" s="824"/>
      <c r="ER32" s="824"/>
      <c r="ES32" s="824"/>
      <c r="ET32" s="824"/>
      <c r="EU32" s="824"/>
      <c r="EV32" s="824"/>
      <c r="EW32" s="824"/>
      <c r="EX32" s="824"/>
      <c r="EY32" s="824"/>
      <c r="EZ32" s="824"/>
      <c r="FA32" s="824"/>
      <c r="FB32" s="824"/>
      <c r="FC32" s="824"/>
      <c r="FD32" s="825"/>
      <c r="FE32" s="763"/>
      <c r="FF32" s="764"/>
      <c r="FG32" s="764"/>
      <c r="FH32" s="764"/>
      <c r="FI32" s="764"/>
      <c r="FJ32" s="764"/>
      <c r="FK32" s="764"/>
      <c r="FL32" s="764"/>
      <c r="FM32" s="764"/>
      <c r="FN32" s="764"/>
      <c r="FO32" s="764"/>
      <c r="FP32" s="764"/>
      <c r="FQ32" s="764"/>
      <c r="FR32" s="764"/>
      <c r="FS32" s="764"/>
      <c r="FT32" s="764"/>
      <c r="FU32" s="764"/>
      <c r="FV32" s="764"/>
      <c r="FW32" s="764"/>
      <c r="FX32" s="764"/>
      <c r="FY32" s="764"/>
      <c r="FZ32" s="764"/>
      <c r="GA32" s="764"/>
      <c r="GB32" s="765"/>
      <c r="GC32" s="804"/>
      <c r="GD32" s="805"/>
      <c r="GE32" s="805"/>
      <c r="GF32" s="806"/>
    </row>
    <row r="33" spans="1:188" s="327" customFormat="1" ht="9.75" customHeight="1" x14ac:dyDescent="0.6">
      <c r="A33" s="769"/>
      <c r="B33" s="770"/>
      <c r="C33" s="770"/>
      <c r="D33" s="771"/>
      <c r="E33" s="778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79"/>
      <c r="AC33" s="779"/>
      <c r="AD33" s="779"/>
      <c r="AE33" s="779"/>
      <c r="AF33" s="779"/>
      <c r="AG33" s="779"/>
      <c r="AH33" s="779"/>
      <c r="AI33" s="779"/>
      <c r="AJ33" s="779"/>
      <c r="AK33" s="779"/>
      <c r="AL33" s="779"/>
      <c r="AM33" s="779"/>
      <c r="AN33" s="779"/>
      <c r="AO33" s="779"/>
      <c r="AP33" s="779"/>
      <c r="AQ33" s="779"/>
      <c r="AR33" s="779"/>
      <c r="AS33" s="779"/>
      <c r="AT33" s="779"/>
      <c r="AU33" s="779"/>
      <c r="AV33" s="779"/>
      <c r="AW33" s="779"/>
      <c r="AX33" s="779"/>
      <c r="AY33" s="779"/>
      <c r="AZ33" s="779"/>
      <c r="BA33" s="779"/>
      <c r="BB33" s="779"/>
      <c r="BC33" s="779"/>
      <c r="BD33" s="779"/>
      <c r="BE33" s="779"/>
      <c r="BF33" s="779"/>
      <c r="BG33" s="779"/>
      <c r="BH33" s="779"/>
      <c r="BI33" s="779"/>
      <c r="BJ33" s="779"/>
      <c r="BK33" s="779"/>
      <c r="BL33" s="779"/>
      <c r="BM33" s="779"/>
      <c r="BN33" s="779"/>
      <c r="BO33" s="779"/>
      <c r="BP33" s="779"/>
      <c r="BQ33" s="779"/>
      <c r="BR33" s="779"/>
      <c r="BS33" s="779"/>
      <c r="BT33" s="779"/>
      <c r="BU33" s="779"/>
      <c r="BV33" s="779"/>
      <c r="BW33" s="779"/>
      <c r="BX33" s="779"/>
      <c r="BY33" s="779"/>
      <c r="BZ33" s="779"/>
      <c r="CA33" s="779"/>
      <c r="CB33" s="779"/>
      <c r="CC33" s="779"/>
      <c r="CD33" s="779"/>
      <c r="CE33" s="779"/>
      <c r="CF33" s="779"/>
      <c r="CG33" s="779"/>
      <c r="CH33" s="779"/>
      <c r="CI33" s="779"/>
      <c r="CJ33" s="779"/>
      <c r="CK33" s="779"/>
      <c r="CL33" s="779"/>
      <c r="CM33" s="779"/>
      <c r="CN33" s="779"/>
      <c r="CO33" s="779"/>
      <c r="CP33" s="779"/>
      <c r="CQ33" s="779"/>
      <c r="CR33" s="779"/>
      <c r="CS33" s="779"/>
      <c r="CT33" s="779"/>
      <c r="CU33" s="779"/>
      <c r="CV33" s="780"/>
      <c r="CW33" s="766"/>
      <c r="CX33" s="767"/>
      <c r="CY33" s="767"/>
      <c r="CZ33" s="767"/>
      <c r="DA33" s="767"/>
      <c r="DB33" s="767"/>
      <c r="DC33" s="767"/>
      <c r="DD33" s="767"/>
      <c r="DE33" s="767"/>
      <c r="DF33" s="767"/>
      <c r="DG33" s="767"/>
      <c r="DH33" s="767"/>
      <c r="DI33" s="767"/>
      <c r="DJ33" s="767"/>
      <c r="DK33" s="767"/>
      <c r="DL33" s="768"/>
      <c r="DM33" s="731"/>
      <c r="DN33" s="731"/>
      <c r="DO33" s="731"/>
      <c r="DP33" s="731"/>
      <c r="DQ33" s="731"/>
      <c r="DR33" s="731"/>
      <c r="DS33" s="731"/>
      <c r="DT33" s="731"/>
      <c r="DU33" s="731"/>
      <c r="DV33" s="731"/>
      <c r="DW33" s="731"/>
      <c r="DX33" s="731"/>
      <c r="DY33" s="731"/>
      <c r="DZ33" s="731"/>
      <c r="EA33" s="731"/>
      <c r="EB33" s="731"/>
      <c r="EC33" s="731"/>
      <c r="ED33" s="731"/>
      <c r="EE33" s="732"/>
      <c r="EF33" s="736"/>
      <c r="EG33" s="737"/>
      <c r="EH33" s="737"/>
      <c r="EI33" s="737"/>
      <c r="EJ33" s="737"/>
      <c r="EK33" s="738"/>
      <c r="EL33" s="826"/>
      <c r="EM33" s="827"/>
      <c r="EN33" s="827"/>
      <c r="EO33" s="827"/>
      <c r="EP33" s="827"/>
      <c r="EQ33" s="827"/>
      <c r="ER33" s="827"/>
      <c r="ES33" s="827"/>
      <c r="ET33" s="827"/>
      <c r="EU33" s="827"/>
      <c r="EV33" s="827"/>
      <c r="EW33" s="827"/>
      <c r="EX33" s="827"/>
      <c r="EY33" s="827"/>
      <c r="EZ33" s="827"/>
      <c r="FA33" s="827"/>
      <c r="FB33" s="827"/>
      <c r="FC33" s="827"/>
      <c r="FD33" s="828"/>
      <c r="FE33" s="766"/>
      <c r="FF33" s="767"/>
      <c r="FG33" s="767"/>
      <c r="FH33" s="767"/>
      <c r="FI33" s="767"/>
      <c r="FJ33" s="767"/>
      <c r="FK33" s="767"/>
      <c r="FL33" s="767"/>
      <c r="FM33" s="767"/>
      <c r="FN33" s="767"/>
      <c r="FO33" s="767"/>
      <c r="FP33" s="767"/>
      <c r="FQ33" s="767"/>
      <c r="FR33" s="767"/>
      <c r="FS33" s="767"/>
      <c r="FT33" s="767"/>
      <c r="FU33" s="767"/>
      <c r="FV33" s="767"/>
      <c r="FW33" s="767"/>
      <c r="FX33" s="767"/>
      <c r="FY33" s="767"/>
      <c r="FZ33" s="767"/>
      <c r="GA33" s="767"/>
      <c r="GB33" s="768"/>
      <c r="GC33" s="807"/>
      <c r="GD33" s="808"/>
      <c r="GE33" s="808"/>
      <c r="GF33" s="809"/>
    </row>
    <row r="34" spans="1:188" s="333" customFormat="1" ht="2.25" customHeight="1" x14ac:dyDescent="0.75">
      <c r="A34" s="781"/>
      <c r="B34" s="782"/>
      <c r="C34" s="782"/>
      <c r="D34" s="783"/>
      <c r="E34" s="329"/>
      <c r="F34" s="330"/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1"/>
      <c r="AR34" s="331"/>
      <c r="AS34" s="331"/>
      <c r="AT34" s="331"/>
      <c r="AU34" s="331"/>
      <c r="AV34" s="331"/>
      <c r="AW34" s="331"/>
      <c r="AX34" s="331"/>
      <c r="AY34" s="331"/>
      <c r="AZ34" s="331"/>
      <c r="BA34" s="331"/>
      <c r="BB34" s="331"/>
      <c r="BC34" s="331"/>
      <c r="BD34" s="331"/>
      <c r="BE34" s="331"/>
      <c r="BF34" s="331"/>
      <c r="BG34" s="331"/>
      <c r="BH34" s="331"/>
      <c r="BI34" s="331"/>
      <c r="BJ34" s="331"/>
      <c r="BK34" s="331"/>
      <c r="BL34" s="331"/>
      <c r="BM34" s="331"/>
      <c r="BN34" s="331"/>
      <c r="BO34" s="331"/>
      <c r="BP34" s="331"/>
      <c r="BQ34" s="331"/>
      <c r="BR34" s="331"/>
      <c r="BS34" s="331"/>
      <c r="BT34" s="331"/>
      <c r="BU34" s="331"/>
      <c r="BV34" s="331"/>
      <c r="BW34" s="331"/>
      <c r="BX34" s="331"/>
      <c r="BY34" s="331"/>
      <c r="BZ34" s="331"/>
      <c r="CA34" s="331"/>
      <c r="CB34" s="331"/>
      <c r="CC34" s="331"/>
      <c r="CD34" s="331"/>
      <c r="CE34" s="331"/>
      <c r="CF34" s="331"/>
      <c r="CG34" s="331"/>
      <c r="CH34" s="331"/>
      <c r="CI34" s="331"/>
      <c r="CJ34" s="331"/>
      <c r="CK34" s="331"/>
      <c r="CL34" s="331"/>
      <c r="CM34" s="331"/>
      <c r="CN34" s="331"/>
      <c r="CO34" s="331"/>
      <c r="CP34" s="331"/>
      <c r="CQ34" s="331"/>
      <c r="CR34" s="331"/>
      <c r="CS34" s="331"/>
      <c r="CT34" s="331"/>
      <c r="CU34" s="331"/>
      <c r="CV34" s="332"/>
      <c r="CW34" s="784"/>
      <c r="CX34" s="785"/>
      <c r="CY34" s="785"/>
      <c r="CZ34" s="785"/>
      <c r="DA34" s="785"/>
      <c r="DB34" s="785"/>
      <c r="DC34" s="785"/>
      <c r="DD34" s="785"/>
      <c r="DE34" s="785"/>
      <c r="DF34" s="785"/>
      <c r="DG34" s="785"/>
      <c r="DH34" s="785"/>
      <c r="DI34" s="785"/>
      <c r="DJ34" s="785"/>
      <c r="DK34" s="785"/>
      <c r="DL34" s="786"/>
      <c r="DM34" s="787"/>
      <c r="DN34" s="787"/>
      <c r="DO34" s="787"/>
      <c r="DP34" s="787"/>
      <c r="DQ34" s="787"/>
      <c r="DR34" s="787"/>
      <c r="DS34" s="787"/>
      <c r="DT34" s="787"/>
      <c r="DU34" s="787"/>
      <c r="DV34" s="787"/>
      <c r="DW34" s="787"/>
      <c r="DX34" s="787"/>
      <c r="DY34" s="787"/>
      <c r="DZ34" s="787"/>
      <c r="EA34" s="787"/>
      <c r="EB34" s="787"/>
      <c r="EC34" s="787"/>
      <c r="ED34" s="787"/>
      <c r="EE34" s="788"/>
      <c r="EF34" s="789"/>
      <c r="EG34" s="789"/>
      <c r="EH34" s="789"/>
      <c r="EI34" s="789"/>
      <c r="EJ34" s="789"/>
      <c r="EK34" s="790"/>
      <c r="EL34" s="727"/>
      <c r="EM34" s="727"/>
      <c r="EN34" s="727"/>
      <c r="EO34" s="727"/>
      <c r="EP34" s="727"/>
      <c r="EQ34" s="727"/>
      <c r="ER34" s="727"/>
      <c r="ES34" s="727"/>
      <c r="ET34" s="727"/>
      <c r="EU34" s="727"/>
      <c r="EV34" s="727"/>
      <c r="EW34" s="727"/>
      <c r="EX34" s="727"/>
      <c r="EY34" s="727"/>
      <c r="EZ34" s="727"/>
      <c r="FA34" s="727"/>
      <c r="FB34" s="727"/>
      <c r="FC34" s="727"/>
      <c r="FD34" s="728"/>
      <c r="FE34" s="726"/>
      <c r="FF34" s="727"/>
      <c r="FG34" s="727"/>
      <c r="FH34" s="727"/>
      <c r="FI34" s="727"/>
      <c r="FJ34" s="727"/>
      <c r="FK34" s="727"/>
      <c r="FL34" s="727"/>
      <c r="FM34" s="727"/>
      <c r="FN34" s="727"/>
      <c r="FO34" s="727"/>
      <c r="FP34" s="727"/>
      <c r="FQ34" s="727"/>
      <c r="FR34" s="727"/>
      <c r="FS34" s="727"/>
      <c r="FT34" s="727"/>
      <c r="FU34" s="727"/>
      <c r="FV34" s="727"/>
      <c r="FW34" s="727"/>
      <c r="FX34" s="727"/>
      <c r="FY34" s="727"/>
      <c r="FZ34" s="727"/>
      <c r="GA34" s="727"/>
      <c r="GB34" s="728"/>
      <c r="GC34" s="836"/>
      <c r="GD34" s="837"/>
      <c r="GE34" s="837"/>
      <c r="GF34" s="838"/>
    </row>
    <row r="35" spans="1:188" s="333" customFormat="1" ht="4.5" customHeight="1" x14ac:dyDescent="0.75">
      <c r="A35" s="716">
        <f ca="1">IF(PageNo.&lt;=PageTotal,PageNo.*6-5,"")</f>
        <v>1</v>
      </c>
      <c r="B35" s="714"/>
      <c r="C35" s="714"/>
      <c r="D35" s="715"/>
      <c r="F35" s="679" t="str">
        <f ca="1">IF(ISNUMBER($A35),MID(LOOKUP($A35,DT!$A:$A,DT!$G:$G),1,1),"")</f>
        <v>5</v>
      </c>
      <c r="G35" s="641"/>
      <c r="H35" s="642"/>
      <c r="I35" s="334"/>
      <c r="J35" s="680" t="str">
        <f ca="1">IF(ISNUMBER($A35),MID(LOOKUP($A35,DT!$A:$A,DT!$G:$G),2,1),"")</f>
        <v>3</v>
      </c>
      <c r="K35" s="641"/>
      <c r="L35" s="641"/>
      <c r="M35" s="641" t="str">
        <f ca="1">IF(ISNUMBER($A35),MID(LOOKUP($A35,DT!$A:$A,DT!$G:$G),3,1),"")</f>
        <v>4</v>
      </c>
      <c r="N35" s="641"/>
      <c r="O35" s="641"/>
      <c r="P35" s="641" t="str">
        <f ca="1">IF(ISNUMBER($A35),MID(LOOKUP($A35,DT!$A:$A,DT!$G:$G),4,1),"")</f>
        <v>0</v>
      </c>
      <c r="Q35" s="641"/>
      <c r="R35" s="641"/>
      <c r="S35" s="641" t="str">
        <f ca="1">IF(ISNUMBER($A35),MID(LOOKUP($A35,DT!$A:$A,DT!$G:$G),5,1),"")</f>
        <v>4</v>
      </c>
      <c r="T35" s="641"/>
      <c r="U35" s="642"/>
      <c r="V35" s="334"/>
      <c r="W35" s="680" t="str">
        <f ca="1">IF(ISNUMBER($A35),MID(LOOKUP($A35,DT!$A:$A,DT!$G:$G),6,1),"")</f>
        <v>0</v>
      </c>
      <c r="X35" s="641"/>
      <c r="Y35" s="641"/>
      <c r="Z35" s="641" t="str">
        <f ca="1">IF(ISNUMBER($A35),MID(LOOKUP($A35,DT!$A:$A,DT!$G:$G),7,1),"")</f>
        <v>0</v>
      </c>
      <c r="AA35" s="641"/>
      <c r="AB35" s="641"/>
      <c r="AC35" s="641" t="str">
        <f ca="1">IF(ISNUMBER($A35),MID(LOOKUP($A35,DT!$A:$A,DT!$G:$G),8,1),"")</f>
        <v>0</v>
      </c>
      <c r="AD35" s="641"/>
      <c r="AE35" s="641"/>
      <c r="AF35" s="641" t="str">
        <f ca="1">IF(ISNUMBER($A35),MID(LOOKUP($A35,DT!$A:$A,DT!$G:$G),9,1),"")</f>
        <v>7</v>
      </c>
      <c r="AG35" s="641"/>
      <c r="AH35" s="641"/>
      <c r="AI35" s="641" t="str">
        <f ca="1">IF(ISNUMBER($A35),MID(LOOKUP($A35,DT!$A:$A,DT!$G:$G),10,1),"")</f>
        <v>1</v>
      </c>
      <c r="AJ35" s="641"/>
      <c r="AK35" s="642"/>
      <c r="AL35" s="334"/>
      <c r="AM35" s="680" t="str">
        <f ca="1">IF(ISNUMBER($A35),MID(LOOKUP($A35,DT!$A:$A,DT!$G:$G),11,1),"")</f>
        <v>4</v>
      </c>
      <c r="AN35" s="641"/>
      <c r="AO35" s="641"/>
      <c r="AP35" s="641" t="str">
        <f ca="1">IF(ISNUMBER($A35),MID(LOOKUP($A35,DT!$A:$A,DT!$G:$G),12,1),"")</f>
        <v>3</v>
      </c>
      <c r="AQ35" s="641"/>
      <c r="AR35" s="642"/>
      <c r="AS35" s="335"/>
      <c r="AT35" s="679" t="str">
        <f ca="1">IF(ISNUMBER($A35),MID(LOOKUP($A35,DT!$A:$A,DT!$G:$G),13,1),"")</f>
        <v>4</v>
      </c>
      <c r="AU35" s="641"/>
      <c r="AV35" s="642"/>
      <c r="AW35" s="336"/>
      <c r="AX35" s="336"/>
      <c r="AY35" s="336"/>
      <c r="AZ35" s="336"/>
      <c r="BA35" s="336"/>
      <c r="BB35" s="336"/>
      <c r="BC35" s="336"/>
      <c r="BD35" s="336"/>
      <c r="BE35" s="336"/>
      <c r="BF35" s="336"/>
      <c r="BG35" s="336"/>
      <c r="BH35" s="336"/>
      <c r="BI35" s="336"/>
      <c r="BJ35" s="336"/>
      <c r="BK35" s="336"/>
      <c r="BL35" s="336"/>
      <c r="BM35" s="336"/>
      <c r="BN35" s="336"/>
      <c r="BO35" s="336"/>
      <c r="BP35" s="336"/>
      <c r="BQ35" s="679">
        <f ca="1">IF($A35="","",VLOOKUP($A35,DT!$A$2:$O$252,15))</f>
        <v>0</v>
      </c>
      <c r="BR35" s="641"/>
      <c r="BS35" s="641"/>
      <c r="BT35" s="640">
        <f ca="1">IF($A35="","",VLOOKUP($A35,DT!$A$2:$O$252,15))</f>
        <v>0</v>
      </c>
      <c r="BU35" s="641"/>
      <c r="BV35" s="641"/>
      <c r="BW35" s="640">
        <f ca="1">IF($A35="","",VLOOKUP($A35,DT!$A$2:$O$252,15))</f>
        <v>0</v>
      </c>
      <c r="BX35" s="641"/>
      <c r="BY35" s="641"/>
      <c r="BZ35" s="640">
        <f ca="1">IF($A35="","",VLOOKUP($A35,DT!$A$2:$O$252,15))</f>
        <v>0</v>
      </c>
      <c r="CA35" s="641"/>
      <c r="CB35" s="641"/>
      <c r="CC35" s="640">
        <f ca="1">IF($A35="","",VLOOKUP($A35,DT!$A$2:$O$252,15))</f>
        <v>0</v>
      </c>
      <c r="CD35" s="641"/>
      <c r="CE35" s="642"/>
      <c r="CF35" s="337"/>
      <c r="CV35" s="338"/>
      <c r="CW35" s="673" t="str">
        <f ca="1">IF(ISNUMBER($A35),LOOKUP($A35,DT!$A:$A,DT!M:$M),"")</f>
        <v>20/01/2563</v>
      </c>
      <c r="CX35" s="674"/>
      <c r="CY35" s="674"/>
      <c r="CZ35" s="674"/>
      <c r="DA35" s="674"/>
      <c r="DB35" s="674"/>
      <c r="DC35" s="674"/>
      <c r="DD35" s="674"/>
      <c r="DE35" s="674"/>
      <c r="DF35" s="674"/>
      <c r="DG35" s="674"/>
      <c r="DH35" s="674"/>
      <c r="DI35" s="674"/>
      <c r="DJ35" s="674"/>
      <c r="DK35" s="674"/>
      <c r="DL35" s="675"/>
      <c r="DM35" s="667" t="str">
        <f ca="1">IF(ISNUMBER($A35),LOOKUP($A35,DT!$A:$A,DT!I:I),"")</f>
        <v>ค่าจ้าง</v>
      </c>
      <c r="DN35" s="668"/>
      <c r="DO35" s="668"/>
      <c r="DP35" s="668"/>
      <c r="DQ35" s="668"/>
      <c r="DR35" s="668"/>
      <c r="DS35" s="668"/>
      <c r="DT35" s="668"/>
      <c r="DU35" s="668"/>
      <c r="DV35" s="668"/>
      <c r="DW35" s="668"/>
      <c r="DX35" s="668"/>
      <c r="DY35" s="668"/>
      <c r="DZ35" s="668"/>
      <c r="EA35" s="668"/>
      <c r="EB35" s="668"/>
      <c r="EC35" s="668"/>
      <c r="ED35" s="668"/>
      <c r="EE35" s="669"/>
      <c r="EF35" s="661">
        <f ca="1">IF(ISNUMBER($A35),LOOKUP($A35,DT!$A:$A,DT!$J:J),"")</f>
        <v>3</v>
      </c>
      <c r="EG35" s="662"/>
      <c r="EH35" s="662"/>
      <c r="EI35" s="662"/>
      <c r="EJ35" s="662"/>
      <c r="EK35" s="663"/>
      <c r="EL35" s="634">
        <f ca="1">IF(ISNUMBER($A35),LOOKUP($A35,DT!$A:$A,DT!$K:K),"")</f>
        <v>30000</v>
      </c>
      <c r="EM35" s="635"/>
      <c r="EN35" s="635"/>
      <c r="EO35" s="635"/>
      <c r="EP35" s="635"/>
      <c r="EQ35" s="635"/>
      <c r="ER35" s="635"/>
      <c r="ES35" s="635"/>
      <c r="ET35" s="635"/>
      <c r="EU35" s="635"/>
      <c r="EV35" s="635"/>
      <c r="EW35" s="635"/>
      <c r="EX35" s="635"/>
      <c r="EY35" s="635"/>
      <c r="EZ35" s="635"/>
      <c r="FA35" s="635"/>
      <c r="FB35" s="635"/>
      <c r="FC35" s="635"/>
      <c r="FD35" s="636"/>
      <c r="FE35" s="634">
        <f ca="1">IF(ISNUMBER($A35),LOOKUP($A35,DT!$A:$A,DT!$L:L),"")</f>
        <v>900</v>
      </c>
      <c r="FF35" s="635"/>
      <c r="FG35" s="635"/>
      <c r="FH35" s="635"/>
      <c r="FI35" s="635"/>
      <c r="FJ35" s="635"/>
      <c r="FK35" s="635"/>
      <c r="FL35" s="635"/>
      <c r="FM35" s="635"/>
      <c r="FN35" s="635"/>
      <c r="FO35" s="635"/>
      <c r="FP35" s="635"/>
      <c r="FQ35" s="635"/>
      <c r="FR35" s="635"/>
      <c r="FS35" s="635"/>
      <c r="FT35" s="635"/>
      <c r="FU35" s="635"/>
      <c r="FV35" s="635"/>
      <c r="FW35" s="635"/>
      <c r="FX35" s="635"/>
      <c r="FY35" s="635"/>
      <c r="FZ35" s="635"/>
      <c r="GA35" s="635"/>
      <c r="GB35" s="636"/>
      <c r="GC35" s="616">
        <f ca="1">IF(ISNUMBER($A35),LOOKUP($A35,DT!$A:$Q,DT!$Q:$Q),"")</f>
        <v>1</v>
      </c>
      <c r="GD35" s="617"/>
      <c r="GE35" s="617"/>
      <c r="GF35" s="618"/>
    </row>
    <row r="36" spans="1:188" s="333" customFormat="1" ht="4.5" customHeight="1" x14ac:dyDescent="0.75">
      <c r="A36" s="716"/>
      <c r="B36" s="714"/>
      <c r="C36" s="714"/>
      <c r="D36" s="715"/>
      <c r="F36" s="680"/>
      <c r="G36" s="641"/>
      <c r="H36" s="642"/>
      <c r="I36" s="339"/>
      <c r="J36" s="680"/>
      <c r="K36" s="641"/>
      <c r="L36" s="641"/>
      <c r="M36" s="641"/>
      <c r="N36" s="641"/>
      <c r="O36" s="641"/>
      <c r="P36" s="641"/>
      <c r="Q36" s="641"/>
      <c r="R36" s="641"/>
      <c r="S36" s="641"/>
      <c r="T36" s="641"/>
      <c r="U36" s="642"/>
      <c r="V36" s="339"/>
      <c r="W36" s="680"/>
      <c r="X36" s="641"/>
      <c r="Y36" s="641"/>
      <c r="Z36" s="641"/>
      <c r="AA36" s="641"/>
      <c r="AB36" s="641"/>
      <c r="AC36" s="641"/>
      <c r="AD36" s="641"/>
      <c r="AE36" s="641"/>
      <c r="AF36" s="641"/>
      <c r="AG36" s="641"/>
      <c r="AH36" s="641"/>
      <c r="AI36" s="641"/>
      <c r="AJ36" s="641"/>
      <c r="AK36" s="642"/>
      <c r="AL36" s="339"/>
      <c r="AM36" s="680"/>
      <c r="AN36" s="641"/>
      <c r="AO36" s="641"/>
      <c r="AP36" s="641"/>
      <c r="AQ36" s="641"/>
      <c r="AR36" s="642"/>
      <c r="AS36" s="340"/>
      <c r="AT36" s="680"/>
      <c r="AU36" s="641"/>
      <c r="AV36" s="642"/>
      <c r="AW36" s="336"/>
      <c r="AX36" s="336"/>
      <c r="AY36" s="336"/>
      <c r="AZ36" s="336"/>
      <c r="BA36" s="336"/>
      <c r="BB36" s="336"/>
      <c r="BC36" s="336"/>
      <c r="BD36" s="336"/>
      <c r="BE36" s="336"/>
      <c r="BF36" s="336"/>
      <c r="BG36" s="336"/>
      <c r="BH36" s="336"/>
      <c r="BI36" s="336"/>
      <c r="BJ36" s="336"/>
      <c r="BK36" s="336"/>
      <c r="BL36" s="336"/>
      <c r="BM36" s="336"/>
      <c r="BN36" s="336"/>
      <c r="BO36" s="336"/>
      <c r="BP36" s="336"/>
      <c r="BQ36" s="680"/>
      <c r="BR36" s="641"/>
      <c r="BS36" s="641"/>
      <c r="BT36" s="641"/>
      <c r="BU36" s="641"/>
      <c r="BV36" s="641"/>
      <c r="BW36" s="641"/>
      <c r="BX36" s="641"/>
      <c r="BY36" s="641"/>
      <c r="BZ36" s="641"/>
      <c r="CA36" s="641"/>
      <c r="CB36" s="641"/>
      <c r="CC36" s="641"/>
      <c r="CD36" s="641"/>
      <c r="CE36" s="642"/>
      <c r="CF36" s="337"/>
      <c r="CV36" s="338"/>
      <c r="CW36" s="673"/>
      <c r="CX36" s="674"/>
      <c r="CY36" s="674"/>
      <c r="CZ36" s="674"/>
      <c r="DA36" s="674"/>
      <c r="DB36" s="674"/>
      <c r="DC36" s="674"/>
      <c r="DD36" s="674"/>
      <c r="DE36" s="674"/>
      <c r="DF36" s="674"/>
      <c r="DG36" s="674"/>
      <c r="DH36" s="674"/>
      <c r="DI36" s="674"/>
      <c r="DJ36" s="674"/>
      <c r="DK36" s="674"/>
      <c r="DL36" s="675"/>
      <c r="DM36" s="667"/>
      <c r="DN36" s="668"/>
      <c r="DO36" s="668"/>
      <c r="DP36" s="668"/>
      <c r="DQ36" s="668"/>
      <c r="DR36" s="668"/>
      <c r="DS36" s="668"/>
      <c r="DT36" s="668"/>
      <c r="DU36" s="668"/>
      <c r="DV36" s="668"/>
      <c r="DW36" s="668"/>
      <c r="DX36" s="668"/>
      <c r="DY36" s="668"/>
      <c r="DZ36" s="668"/>
      <c r="EA36" s="668"/>
      <c r="EB36" s="668"/>
      <c r="EC36" s="668"/>
      <c r="ED36" s="668"/>
      <c r="EE36" s="669"/>
      <c r="EF36" s="661"/>
      <c r="EG36" s="662"/>
      <c r="EH36" s="662"/>
      <c r="EI36" s="662"/>
      <c r="EJ36" s="662"/>
      <c r="EK36" s="663"/>
      <c r="EL36" s="634"/>
      <c r="EM36" s="635"/>
      <c r="EN36" s="635"/>
      <c r="EO36" s="635"/>
      <c r="EP36" s="635"/>
      <c r="EQ36" s="635"/>
      <c r="ER36" s="635"/>
      <c r="ES36" s="635"/>
      <c r="ET36" s="635"/>
      <c r="EU36" s="635"/>
      <c r="EV36" s="635"/>
      <c r="EW36" s="635"/>
      <c r="EX36" s="635"/>
      <c r="EY36" s="635"/>
      <c r="EZ36" s="635"/>
      <c r="FA36" s="635"/>
      <c r="FB36" s="635"/>
      <c r="FC36" s="635"/>
      <c r="FD36" s="636"/>
      <c r="FE36" s="634"/>
      <c r="FF36" s="635"/>
      <c r="FG36" s="635"/>
      <c r="FH36" s="635"/>
      <c r="FI36" s="635"/>
      <c r="FJ36" s="635"/>
      <c r="FK36" s="635"/>
      <c r="FL36" s="635"/>
      <c r="FM36" s="635"/>
      <c r="FN36" s="635"/>
      <c r="FO36" s="635"/>
      <c r="FP36" s="635"/>
      <c r="FQ36" s="635"/>
      <c r="FR36" s="635"/>
      <c r="FS36" s="635"/>
      <c r="FT36" s="635"/>
      <c r="FU36" s="635"/>
      <c r="FV36" s="635"/>
      <c r="FW36" s="635"/>
      <c r="FX36" s="635"/>
      <c r="FY36" s="635"/>
      <c r="FZ36" s="635"/>
      <c r="GA36" s="635"/>
      <c r="GB36" s="636"/>
      <c r="GC36" s="616"/>
      <c r="GD36" s="617"/>
      <c r="GE36" s="617"/>
      <c r="GF36" s="618"/>
    </row>
    <row r="37" spans="1:188" s="333" customFormat="1" ht="4.5" customHeight="1" x14ac:dyDescent="0.75">
      <c r="A37" s="716"/>
      <c r="B37" s="714"/>
      <c r="C37" s="714"/>
      <c r="D37" s="715"/>
      <c r="F37" s="680"/>
      <c r="G37" s="641"/>
      <c r="H37" s="642"/>
      <c r="I37" s="341"/>
      <c r="J37" s="680"/>
      <c r="K37" s="641"/>
      <c r="L37" s="641"/>
      <c r="M37" s="641"/>
      <c r="N37" s="641"/>
      <c r="O37" s="641"/>
      <c r="P37" s="641"/>
      <c r="Q37" s="641"/>
      <c r="R37" s="641"/>
      <c r="S37" s="641"/>
      <c r="T37" s="641"/>
      <c r="U37" s="642"/>
      <c r="V37" s="341"/>
      <c r="W37" s="680"/>
      <c r="X37" s="641"/>
      <c r="Y37" s="641"/>
      <c r="Z37" s="641"/>
      <c r="AA37" s="641"/>
      <c r="AB37" s="641"/>
      <c r="AC37" s="641"/>
      <c r="AD37" s="641"/>
      <c r="AE37" s="641"/>
      <c r="AF37" s="641"/>
      <c r="AG37" s="641"/>
      <c r="AH37" s="641"/>
      <c r="AI37" s="641"/>
      <c r="AJ37" s="641"/>
      <c r="AK37" s="642"/>
      <c r="AL37" s="341"/>
      <c r="AM37" s="680"/>
      <c r="AN37" s="641"/>
      <c r="AO37" s="641"/>
      <c r="AP37" s="641"/>
      <c r="AQ37" s="641"/>
      <c r="AR37" s="642"/>
      <c r="AS37" s="342"/>
      <c r="AT37" s="680"/>
      <c r="AU37" s="641"/>
      <c r="AV37" s="642"/>
      <c r="AW37" s="336"/>
      <c r="AX37" s="336"/>
      <c r="AY37" s="336"/>
      <c r="AZ37" s="336"/>
      <c r="BA37" s="336"/>
      <c r="BB37" s="336"/>
      <c r="BC37" s="336"/>
      <c r="BD37" s="336"/>
      <c r="BE37" s="336"/>
      <c r="BF37" s="336"/>
      <c r="BG37" s="336"/>
      <c r="BH37" s="336"/>
      <c r="BI37" s="336"/>
      <c r="BJ37" s="336"/>
      <c r="BK37" s="336"/>
      <c r="BL37" s="336"/>
      <c r="BM37" s="336"/>
      <c r="BN37" s="336"/>
      <c r="BO37" s="336"/>
      <c r="BP37" s="336"/>
      <c r="BQ37" s="680"/>
      <c r="BR37" s="641"/>
      <c r="BS37" s="641"/>
      <c r="BT37" s="641"/>
      <c r="BU37" s="641"/>
      <c r="BV37" s="641"/>
      <c r="BW37" s="641"/>
      <c r="BX37" s="641"/>
      <c r="BY37" s="641"/>
      <c r="BZ37" s="641"/>
      <c r="CA37" s="641"/>
      <c r="CB37" s="641"/>
      <c r="CC37" s="641"/>
      <c r="CD37" s="641"/>
      <c r="CE37" s="642"/>
      <c r="CF37" s="337"/>
      <c r="CV37" s="338"/>
      <c r="CW37" s="673"/>
      <c r="CX37" s="674"/>
      <c r="CY37" s="674"/>
      <c r="CZ37" s="674"/>
      <c r="DA37" s="674"/>
      <c r="DB37" s="674"/>
      <c r="DC37" s="674"/>
      <c r="DD37" s="674"/>
      <c r="DE37" s="674"/>
      <c r="DF37" s="674"/>
      <c r="DG37" s="674"/>
      <c r="DH37" s="674"/>
      <c r="DI37" s="674"/>
      <c r="DJ37" s="674"/>
      <c r="DK37" s="674"/>
      <c r="DL37" s="675"/>
      <c r="DM37" s="667"/>
      <c r="DN37" s="668"/>
      <c r="DO37" s="668"/>
      <c r="DP37" s="668"/>
      <c r="DQ37" s="668"/>
      <c r="DR37" s="668"/>
      <c r="DS37" s="668"/>
      <c r="DT37" s="668"/>
      <c r="DU37" s="668"/>
      <c r="DV37" s="668"/>
      <c r="DW37" s="668"/>
      <c r="DX37" s="668"/>
      <c r="DY37" s="668"/>
      <c r="DZ37" s="668"/>
      <c r="EA37" s="668"/>
      <c r="EB37" s="668"/>
      <c r="EC37" s="668"/>
      <c r="ED37" s="668"/>
      <c r="EE37" s="669"/>
      <c r="EF37" s="661"/>
      <c r="EG37" s="662"/>
      <c r="EH37" s="662"/>
      <c r="EI37" s="662"/>
      <c r="EJ37" s="662"/>
      <c r="EK37" s="663"/>
      <c r="EL37" s="634"/>
      <c r="EM37" s="635"/>
      <c r="EN37" s="635"/>
      <c r="EO37" s="635"/>
      <c r="EP37" s="635"/>
      <c r="EQ37" s="635"/>
      <c r="ER37" s="635"/>
      <c r="ES37" s="635"/>
      <c r="ET37" s="635"/>
      <c r="EU37" s="635"/>
      <c r="EV37" s="635"/>
      <c r="EW37" s="635"/>
      <c r="EX37" s="635"/>
      <c r="EY37" s="635"/>
      <c r="EZ37" s="635"/>
      <c r="FA37" s="635"/>
      <c r="FB37" s="635"/>
      <c r="FC37" s="635"/>
      <c r="FD37" s="636"/>
      <c r="FE37" s="634"/>
      <c r="FF37" s="635"/>
      <c r="FG37" s="635"/>
      <c r="FH37" s="635"/>
      <c r="FI37" s="635"/>
      <c r="FJ37" s="635"/>
      <c r="FK37" s="635"/>
      <c r="FL37" s="635"/>
      <c r="FM37" s="635"/>
      <c r="FN37" s="635"/>
      <c r="FO37" s="635"/>
      <c r="FP37" s="635"/>
      <c r="FQ37" s="635"/>
      <c r="FR37" s="635"/>
      <c r="FS37" s="635"/>
      <c r="FT37" s="635"/>
      <c r="FU37" s="635"/>
      <c r="FV37" s="635"/>
      <c r="FW37" s="635"/>
      <c r="FX37" s="635"/>
      <c r="FY37" s="635"/>
      <c r="FZ37" s="635"/>
      <c r="GA37" s="635"/>
      <c r="GB37" s="636"/>
      <c r="GC37" s="616"/>
      <c r="GD37" s="617"/>
      <c r="GE37" s="617"/>
      <c r="GF37" s="618"/>
    </row>
    <row r="38" spans="1:188" s="333" customFormat="1" ht="4.5" customHeight="1" x14ac:dyDescent="0.75">
      <c r="A38" s="716"/>
      <c r="B38" s="714"/>
      <c r="C38" s="714"/>
      <c r="D38" s="715"/>
      <c r="F38" s="680"/>
      <c r="G38" s="641"/>
      <c r="H38" s="642"/>
      <c r="I38" s="341"/>
      <c r="J38" s="680"/>
      <c r="K38" s="641"/>
      <c r="L38" s="641"/>
      <c r="M38" s="641"/>
      <c r="N38" s="641"/>
      <c r="O38" s="641"/>
      <c r="P38" s="641"/>
      <c r="Q38" s="641"/>
      <c r="R38" s="641"/>
      <c r="S38" s="641"/>
      <c r="T38" s="641"/>
      <c r="U38" s="642"/>
      <c r="V38" s="341"/>
      <c r="W38" s="680"/>
      <c r="X38" s="641"/>
      <c r="Y38" s="641"/>
      <c r="Z38" s="641"/>
      <c r="AA38" s="641"/>
      <c r="AB38" s="641"/>
      <c r="AC38" s="641"/>
      <c r="AD38" s="641"/>
      <c r="AE38" s="641"/>
      <c r="AF38" s="641"/>
      <c r="AG38" s="641"/>
      <c r="AH38" s="641"/>
      <c r="AI38" s="641"/>
      <c r="AJ38" s="641"/>
      <c r="AK38" s="642"/>
      <c r="AL38" s="341"/>
      <c r="AM38" s="680"/>
      <c r="AN38" s="641"/>
      <c r="AO38" s="641"/>
      <c r="AP38" s="641"/>
      <c r="AQ38" s="641"/>
      <c r="AR38" s="642"/>
      <c r="AS38" s="342"/>
      <c r="AT38" s="680"/>
      <c r="AU38" s="641"/>
      <c r="AV38" s="642"/>
      <c r="AW38" s="336"/>
      <c r="AX38" s="336"/>
      <c r="AY38" s="336"/>
      <c r="AZ38" s="336"/>
      <c r="BA38" s="336"/>
      <c r="BB38" s="336"/>
      <c r="BC38" s="336"/>
      <c r="BD38" s="336"/>
      <c r="BE38" s="336"/>
      <c r="BF38" s="336"/>
      <c r="BG38" s="336"/>
      <c r="BH38" s="336"/>
      <c r="BI38" s="336"/>
      <c r="BJ38" s="336"/>
      <c r="BK38" s="336"/>
      <c r="BL38" s="336"/>
      <c r="BM38" s="336"/>
      <c r="BN38" s="336"/>
      <c r="BO38" s="336"/>
      <c r="BP38" s="336"/>
      <c r="BQ38" s="680"/>
      <c r="BR38" s="641"/>
      <c r="BS38" s="641"/>
      <c r="BT38" s="641"/>
      <c r="BU38" s="641"/>
      <c r="BV38" s="641"/>
      <c r="BW38" s="641"/>
      <c r="BX38" s="641"/>
      <c r="BY38" s="641"/>
      <c r="BZ38" s="641"/>
      <c r="CA38" s="641"/>
      <c r="CB38" s="641"/>
      <c r="CC38" s="641"/>
      <c r="CD38" s="641"/>
      <c r="CE38" s="642"/>
      <c r="CF38" s="337"/>
      <c r="CV38" s="338"/>
      <c r="CW38" s="676"/>
      <c r="CX38" s="677"/>
      <c r="CY38" s="677"/>
      <c r="CZ38" s="677"/>
      <c r="DA38" s="677"/>
      <c r="DB38" s="677"/>
      <c r="DC38" s="677"/>
      <c r="DD38" s="677"/>
      <c r="DE38" s="677"/>
      <c r="DF38" s="677"/>
      <c r="DG38" s="677"/>
      <c r="DH38" s="677"/>
      <c r="DI38" s="677"/>
      <c r="DJ38" s="677"/>
      <c r="DK38" s="677"/>
      <c r="DL38" s="678"/>
      <c r="DM38" s="670"/>
      <c r="DN38" s="671"/>
      <c r="DO38" s="671"/>
      <c r="DP38" s="671"/>
      <c r="DQ38" s="671"/>
      <c r="DR38" s="671"/>
      <c r="DS38" s="671"/>
      <c r="DT38" s="671"/>
      <c r="DU38" s="671"/>
      <c r="DV38" s="671"/>
      <c r="DW38" s="671"/>
      <c r="DX38" s="671"/>
      <c r="DY38" s="671"/>
      <c r="DZ38" s="671"/>
      <c r="EA38" s="671"/>
      <c r="EB38" s="671"/>
      <c r="EC38" s="671"/>
      <c r="ED38" s="671"/>
      <c r="EE38" s="672"/>
      <c r="EF38" s="664"/>
      <c r="EG38" s="665"/>
      <c r="EH38" s="665"/>
      <c r="EI38" s="665"/>
      <c r="EJ38" s="665"/>
      <c r="EK38" s="666"/>
      <c r="EL38" s="637"/>
      <c r="EM38" s="638"/>
      <c r="EN38" s="638"/>
      <c r="EO38" s="638"/>
      <c r="EP38" s="638"/>
      <c r="EQ38" s="638"/>
      <c r="ER38" s="638"/>
      <c r="ES38" s="638"/>
      <c r="ET38" s="638"/>
      <c r="EU38" s="638"/>
      <c r="EV38" s="638"/>
      <c r="EW38" s="638"/>
      <c r="EX38" s="638"/>
      <c r="EY38" s="638"/>
      <c r="EZ38" s="638"/>
      <c r="FA38" s="638"/>
      <c r="FB38" s="638"/>
      <c r="FC38" s="638"/>
      <c r="FD38" s="639"/>
      <c r="FE38" s="637"/>
      <c r="FF38" s="638"/>
      <c r="FG38" s="638"/>
      <c r="FH38" s="638"/>
      <c r="FI38" s="638"/>
      <c r="FJ38" s="638"/>
      <c r="FK38" s="638"/>
      <c r="FL38" s="638"/>
      <c r="FM38" s="638"/>
      <c r="FN38" s="638"/>
      <c r="FO38" s="638"/>
      <c r="FP38" s="638"/>
      <c r="FQ38" s="638"/>
      <c r="FR38" s="638"/>
      <c r="FS38" s="638"/>
      <c r="FT38" s="638"/>
      <c r="FU38" s="638"/>
      <c r="FV38" s="638"/>
      <c r="FW38" s="638"/>
      <c r="FX38" s="638"/>
      <c r="FY38" s="638"/>
      <c r="FZ38" s="638"/>
      <c r="GA38" s="638"/>
      <c r="GB38" s="639"/>
      <c r="GC38" s="619"/>
      <c r="GD38" s="620"/>
      <c r="GE38" s="620"/>
      <c r="GF38" s="621"/>
    </row>
    <row r="39" spans="1:188" s="333" customFormat="1" ht="2.25" customHeight="1" x14ac:dyDescent="0.75">
      <c r="A39" s="716"/>
      <c r="B39" s="714"/>
      <c r="C39" s="714"/>
      <c r="D39" s="715"/>
      <c r="E39" s="343"/>
      <c r="F39" s="336"/>
      <c r="G39" s="336"/>
      <c r="H39" s="336"/>
      <c r="I39" s="344"/>
      <c r="J39" s="344"/>
      <c r="K39" s="344"/>
      <c r="L39" s="344"/>
      <c r="M39" s="344"/>
      <c r="N39" s="344"/>
      <c r="O39" s="344"/>
      <c r="P39" s="344"/>
      <c r="Q39" s="344"/>
      <c r="R39" s="344"/>
      <c r="S39" s="344"/>
      <c r="T39" s="344"/>
      <c r="U39" s="344"/>
      <c r="V39" s="344"/>
      <c r="W39" s="344"/>
      <c r="X39" s="344"/>
      <c r="Y39" s="344"/>
      <c r="Z39" s="344"/>
      <c r="AA39" s="344"/>
      <c r="AB39" s="344"/>
      <c r="AC39" s="344"/>
      <c r="AD39" s="344"/>
      <c r="AE39" s="344"/>
      <c r="AF39" s="344"/>
      <c r="AG39" s="344"/>
      <c r="AH39" s="344"/>
      <c r="AI39" s="344"/>
      <c r="AJ39" s="344"/>
      <c r="AK39" s="344"/>
      <c r="AL39" s="344"/>
      <c r="AM39" s="344"/>
      <c r="AN39" s="344"/>
      <c r="AO39" s="344"/>
      <c r="AP39" s="344"/>
      <c r="AQ39" s="337"/>
      <c r="AR39" s="337"/>
      <c r="AS39" s="337"/>
      <c r="AT39" s="337"/>
      <c r="AU39" s="337"/>
      <c r="AV39" s="337"/>
      <c r="AW39" s="337"/>
      <c r="AX39" s="337"/>
      <c r="AY39" s="337"/>
      <c r="AZ39" s="337"/>
      <c r="BA39" s="337"/>
      <c r="BB39" s="337"/>
      <c r="BC39" s="337"/>
      <c r="BD39" s="337"/>
      <c r="BE39" s="337"/>
      <c r="BF39" s="337"/>
      <c r="BG39" s="337"/>
      <c r="BH39" s="337"/>
      <c r="BI39" s="337"/>
      <c r="BJ39" s="337"/>
      <c r="BK39" s="337"/>
      <c r="BL39" s="337"/>
      <c r="BM39" s="337"/>
      <c r="BN39" s="337"/>
      <c r="BO39" s="337"/>
      <c r="BP39" s="337"/>
      <c r="BQ39" s="337"/>
      <c r="BR39" s="337"/>
      <c r="BS39" s="337"/>
      <c r="BT39" s="337"/>
      <c r="BU39" s="337"/>
      <c r="BV39" s="337"/>
      <c r="BW39" s="337"/>
      <c r="BX39" s="337"/>
      <c r="BY39" s="337"/>
      <c r="BZ39" s="337"/>
      <c r="CA39" s="337"/>
      <c r="CB39" s="337"/>
      <c r="CC39" s="337"/>
      <c r="CD39" s="337"/>
      <c r="CE39" s="337"/>
      <c r="CF39" s="337"/>
      <c r="CG39" s="337"/>
      <c r="CH39" s="337"/>
      <c r="CI39" s="337"/>
      <c r="CJ39" s="337"/>
      <c r="CK39" s="337"/>
      <c r="CL39" s="337"/>
      <c r="CM39" s="337"/>
      <c r="CN39" s="337"/>
      <c r="CO39" s="337"/>
      <c r="CP39" s="337"/>
      <c r="CQ39" s="337"/>
      <c r="CR39" s="337"/>
      <c r="CS39" s="337"/>
      <c r="CT39" s="337"/>
      <c r="CU39" s="337"/>
      <c r="CV39" s="338"/>
      <c r="CW39" s="392"/>
      <c r="CX39" s="393"/>
      <c r="CY39" s="393"/>
      <c r="CZ39" s="393"/>
      <c r="DA39" s="393"/>
      <c r="DB39" s="393"/>
      <c r="DC39" s="393"/>
      <c r="DD39" s="393"/>
      <c r="DE39" s="393"/>
      <c r="DF39" s="393"/>
      <c r="DG39" s="393"/>
      <c r="DH39" s="393"/>
      <c r="DI39" s="393"/>
      <c r="DJ39" s="393"/>
      <c r="DK39" s="393"/>
      <c r="DL39" s="394"/>
      <c r="DM39" s="427"/>
      <c r="DN39" s="428"/>
      <c r="DO39" s="428"/>
      <c r="DP39" s="428"/>
      <c r="DQ39" s="428"/>
      <c r="DR39" s="428"/>
      <c r="DS39" s="428"/>
      <c r="DT39" s="428"/>
      <c r="DU39" s="428"/>
      <c r="DV39" s="428"/>
      <c r="DW39" s="428"/>
      <c r="DX39" s="428"/>
      <c r="DY39" s="428"/>
      <c r="DZ39" s="428"/>
      <c r="EA39" s="428"/>
      <c r="EB39" s="428"/>
      <c r="EC39" s="428"/>
      <c r="ED39" s="428"/>
      <c r="EE39" s="429"/>
      <c r="EF39" s="540"/>
      <c r="EG39" s="541"/>
      <c r="EH39" s="541"/>
      <c r="EI39" s="541"/>
      <c r="EJ39" s="541"/>
      <c r="EK39" s="542"/>
      <c r="EL39" s="389"/>
      <c r="EM39" s="390"/>
      <c r="EN39" s="390"/>
      <c r="EO39" s="390"/>
      <c r="EP39" s="390"/>
      <c r="EQ39" s="390"/>
      <c r="ER39" s="390"/>
      <c r="ES39" s="390"/>
      <c r="ET39" s="390"/>
      <c r="EU39" s="390"/>
      <c r="EV39" s="390"/>
      <c r="EW39" s="390"/>
      <c r="EX39" s="390"/>
      <c r="EY39" s="390"/>
      <c r="EZ39" s="390"/>
      <c r="FA39" s="390"/>
      <c r="FB39" s="390"/>
      <c r="FC39" s="390"/>
      <c r="FD39" s="391"/>
      <c r="FE39" s="389"/>
      <c r="FF39" s="390"/>
      <c r="FG39" s="390"/>
      <c r="FH39" s="390"/>
      <c r="FI39" s="390"/>
      <c r="FJ39" s="390"/>
      <c r="FK39" s="390"/>
      <c r="FL39" s="390"/>
      <c r="FM39" s="390"/>
      <c r="FN39" s="390"/>
      <c r="FO39" s="390"/>
      <c r="FP39" s="390"/>
      <c r="FQ39" s="390"/>
      <c r="FR39" s="390"/>
      <c r="FS39" s="390"/>
      <c r="FT39" s="390"/>
      <c r="FU39" s="390"/>
      <c r="FV39" s="390"/>
      <c r="FW39" s="390"/>
      <c r="FX39" s="390"/>
      <c r="FY39" s="390"/>
      <c r="FZ39" s="390"/>
      <c r="GA39" s="390"/>
      <c r="GB39" s="391"/>
      <c r="GC39" s="395"/>
      <c r="GD39" s="396"/>
      <c r="GE39" s="396"/>
      <c r="GF39" s="397"/>
    </row>
    <row r="40" spans="1:188" s="333" customFormat="1" ht="2.25" customHeight="1" x14ac:dyDescent="0.75">
      <c r="A40" s="716"/>
      <c r="B40" s="714"/>
      <c r="C40" s="714"/>
      <c r="D40" s="715"/>
      <c r="E40" s="345"/>
      <c r="F40" s="346"/>
      <c r="G40" s="346"/>
      <c r="H40" s="346"/>
      <c r="I40" s="346"/>
      <c r="J40" s="346"/>
      <c r="K40" s="346"/>
      <c r="L40" s="346"/>
      <c r="M40" s="346"/>
      <c r="N40" s="346"/>
      <c r="O40" s="346"/>
      <c r="P40" s="346"/>
      <c r="Q40" s="8"/>
      <c r="R40" s="346"/>
      <c r="S40" s="346"/>
      <c r="T40" s="346"/>
      <c r="U40" s="346"/>
      <c r="V40" s="346"/>
      <c r="W40" s="346"/>
      <c r="X40" s="346"/>
      <c r="Y40" s="346"/>
      <c r="Z40" s="346"/>
      <c r="AA40" s="346"/>
      <c r="AB40" s="346"/>
      <c r="AC40" s="346"/>
      <c r="AD40" s="8"/>
      <c r="AE40" s="346"/>
      <c r="AF40" s="346"/>
      <c r="AG40" s="346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338"/>
      <c r="CW40" s="622"/>
      <c r="CX40" s="623"/>
      <c r="CY40" s="623"/>
      <c r="CZ40" s="623"/>
      <c r="DA40" s="623"/>
      <c r="DB40" s="623"/>
      <c r="DC40" s="623"/>
      <c r="DD40" s="623"/>
      <c r="DE40" s="623"/>
      <c r="DF40" s="623"/>
      <c r="DG40" s="623"/>
      <c r="DH40" s="623"/>
      <c r="DI40" s="623"/>
      <c r="DJ40" s="623"/>
      <c r="DK40" s="623"/>
      <c r="DL40" s="624"/>
      <c r="DM40" s="628"/>
      <c r="DN40" s="629"/>
      <c r="DO40" s="629"/>
      <c r="DP40" s="629"/>
      <c r="DQ40" s="629"/>
      <c r="DR40" s="629"/>
      <c r="DS40" s="629"/>
      <c r="DT40" s="629"/>
      <c r="DU40" s="629"/>
      <c r="DV40" s="629"/>
      <c r="DW40" s="629"/>
      <c r="DX40" s="629"/>
      <c r="DY40" s="629"/>
      <c r="DZ40" s="629"/>
      <c r="EA40" s="629"/>
      <c r="EB40" s="629"/>
      <c r="EC40" s="629"/>
      <c r="ED40" s="629"/>
      <c r="EE40" s="630"/>
      <c r="EF40" s="655"/>
      <c r="EG40" s="656"/>
      <c r="EH40" s="656"/>
      <c r="EI40" s="656"/>
      <c r="EJ40" s="656"/>
      <c r="EK40" s="657"/>
      <c r="EL40" s="643"/>
      <c r="EM40" s="644"/>
      <c r="EN40" s="644"/>
      <c r="EO40" s="644"/>
      <c r="EP40" s="644"/>
      <c r="EQ40" s="644"/>
      <c r="ER40" s="644"/>
      <c r="ES40" s="644"/>
      <c r="ET40" s="644"/>
      <c r="EU40" s="644"/>
      <c r="EV40" s="644"/>
      <c r="EW40" s="644"/>
      <c r="EX40" s="644"/>
      <c r="EY40" s="644"/>
      <c r="EZ40" s="644"/>
      <c r="FA40" s="644"/>
      <c r="FB40" s="644"/>
      <c r="FC40" s="644"/>
      <c r="FD40" s="645"/>
      <c r="FE40" s="643"/>
      <c r="FF40" s="644"/>
      <c r="FG40" s="644"/>
      <c r="FH40" s="644"/>
      <c r="FI40" s="644"/>
      <c r="FJ40" s="644"/>
      <c r="FK40" s="644"/>
      <c r="FL40" s="644"/>
      <c r="FM40" s="644"/>
      <c r="FN40" s="644"/>
      <c r="FO40" s="644"/>
      <c r="FP40" s="644"/>
      <c r="FQ40" s="644"/>
      <c r="FR40" s="644"/>
      <c r="FS40" s="644"/>
      <c r="FT40" s="644"/>
      <c r="FU40" s="644"/>
      <c r="FV40" s="644"/>
      <c r="FW40" s="644"/>
      <c r="FX40" s="644"/>
      <c r="FY40" s="644"/>
      <c r="FZ40" s="644"/>
      <c r="GA40" s="644"/>
      <c r="GB40" s="645"/>
      <c r="GC40" s="616"/>
      <c r="GD40" s="617"/>
      <c r="GE40" s="617"/>
      <c r="GF40" s="618"/>
    </row>
    <row r="41" spans="1:188" s="333" customFormat="1" ht="5.25" customHeight="1" x14ac:dyDescent="0.75">
      <c r="A41" s="716"/>
      <c r="B41" s="714"/>
      <c r="C41" s="714"/>
      <c r="D41" s="715"/>
      <c r="E41" s="347"/>
      <c r="F41" s="693" t="s">
        <v>211</v>
      </c>
      <c r="G41" s="693"/>
      <c r="H41" s="693"/>
      <c r="I41" s="693"/>
      <c r="J41" s="693"/>
      <c r="K41" s="693"/>
      <c r="L41" s="693"/>
      <c r="M41" s="693"/>
      <c r="N41" s="693"/>
      <c r="O41" s="693"/>
      <c r="P41" s="693"/>
      <c r="Q41" s="693"/>
      <c r="R41" s="693"/>
      <c r="S41" s="694" t="str">
        <f ca="1">IF($A35="","",VLOOKUP($A35,DT!$A$2:$M$252,5))</f>
        <v>นายภคพล หลุมทอง</v>
      </c>
      <c r="T41" s="694"/>
      <c r="U41" s="694"/>
      <c r="V41" s="694"/>
      <c r="W41" s="694"/>
      <c r="X41" s="694"/>
      <c r="Y41" s="694"/>
      <c r="Z41" s="694"/>
      <c r="AA41" s="694"/>
      <c r="AB41" s="694"/>
      <c r="AC41" s="694"/>
      <c r="AD41" s="694"/>
      <c r="AE41" s="694"/>
      <c r="AF41" s="694"/>
      <c r="AG41" s="694"/>
      <c r="AH41" s="694"/>
      <c r="AI41" s="694"/>
      <c r="AJ41" s="694"/>
      <c r="AK41" s="694"/>
      <c r="AL41" s="694"/>
      <c r="AM41" s="694"/>
      <c r="AN41" s="694"/>
      <c r="AO41" s="694"/>
      <c r="AP41" s="694"/>
      <c r="AQ41" s="694"/>
      <c r="AR41" s="694"/>
      <c r="AS41" s="694"/>
      <c r="AT41" s="694"/>
      <c r="AU41" s="694"/>
      <c r="AV41" s="694"/>
      <c r="AW41" s="694"/>
      <c r="AX41" s="694"/>
      <c r="AY41" s="694"/>
      <c r="AZ41" s="694"/>
      <c r="BA41" s="694"/>
      <c r="BB41" s="694"/>
      <c r="BC41" s="694"/>
      <c r="BD41" s="694"/>
      <c r="BE41" s="694"/>
      <c r="BF41" s="694"/>
      <c r="BG41" s="694"/>
      <c r="BH41" s="694"/>
      <c r="BI41" s="694"/>
      <c r="BJ41" s="694"/>
      <c r="BK41" s="694"/>
      <c r="BL41" s="694"/>
      <c r="BM41" s="694"/>
      <c r="BN41" s="694"/>
      <c r="BO41" s="694"/>
      <c r="BP41" s="694"/>
      <c r="BQ41" s="694"/>
      <c r="BR41" s="694"/>
      <c r="BS41" s="694"/>
      <c r="BT41" s="694"/>
      <c r="BU41" s="694"/>
      <c r="BV41" s="694"/>
      <c r="BW41" s="694"/>
      <c r="BX41" s="694"/>
      <c r="BY41" s="694"/>
      <c r="BZ41" s="694"/>
      <c r="CA41" s="694"/>
      <c r="CB41" s="694"/>
      <c r="CC41" s="694"/>
      <c r="CD41" s="694"/>
      <c r="CE41" s="694"/>
      <c r="CF41" s="694"/>
      <c r="CG41" s="694"/>
      <c r="CH41" s="694"/>
      <c r="CI41" s="694"/>
      <c r="CJ41" s="694"/>
      <c r="CK41" s="694"/>
      <c r="CL41" s="694"/>
      <c r="CM41" s="694"/>
      <c r="CN41" s="694"/>
      <c r="CO41" s="694"/>
      <c r="CP41" s="694"/>
      <c r="CQ41" s="694"/>
      <c r="CR41" s="694"/>
      <c r="CS41" s="694"/>
      <c r="CT41" s="694"/>
      <c r="CU41" s="694"/>
      <c r="CV41" s="710"/>
      <c r="CW41" s="622"/>
      <c r="CX41" s="623"/>
      <c r="CY41" s="623"/>
      <c r="CZ41" s="623"/>
      <c r="DA41" s="623"/>
      <c r="DB41" s="623"/>
      <c r="DC41" s="623"/>
      <c r="DD41" s="623"/>
      <c r="DE41" s="623"/>
      <c r="DF41" s="623"/>
      <c r="DG41" s="623"/>
      <c r="DH41" s="623"/>
      <c r="DI41" s="623"/>
      <c r="DJ41" s="623"/>
      <c r="DK41" s="623"/>
      <c r="DL41" s="624"/>
      <c r="DM41" s="628"/>
      <c r="DN41" s="629"/>
      <c r="DO41" s="629"/>
      <c r="DP41" s="629"/>
      <c r="DQ41" s="629"/>
      <c r="DR41" s="629"/>
      <c r="DS41" s="629"/>
      <c r="DT41" s="629"/>
      <c r="DU41" s="629"/>
      <c r="DV41" s="629"/>
      <c r="DW41" s="629"/>
      <c r="DX41" s="629"/>
      <c r="DY41" s="629"/>
      <c r="DZ41" s="629"/>
      <c r="EA41" s="629"/>
      <c r="EB41" s="629"/>
      <c r="EC41" s="629"/>
      <c r="ED41" s="629"/>
      <c r="EE41" s="630"/>
      <c r="EF41" s="655"/>
      <c r="EG41" s="656"/>
      <c r="EH41" s="656"/>
      <c r="EI41" s="656"/>
      <c r="EJ41" s="656"/>
      <c r="EK41" s="657"/>
      <c r="EL41" s="643"/>
      <c r="EM41" s="644"/>
      <c r="EN41" s="644"/>
      <c r="EO41" s="644"/>
      <c r="EP41" s="644"/>
      <c r="EQ41" s="644"/>
      <c r="ER41" s="644"/>
      <c r="ES41" s="644"/>
      <c r="ET41" s="644"/>
      <c r="EU41" s="644"/>
      <c r="EV41" s="644"/>
      <c r="EW41" s="644"/>
      <c r="EX41" s="644"/>
      <c r="EY41" s="644"/>
      <c r="EZ41" s="644"/>
      <c r="FA41" s="644"/>
      <c r="FB41" s="644"/>
      <c r="FC41" s="644"/>
      <c r="FD41" s="645"/>
      <c r="FE41" s="643"/>
      <c r="FF41" s="644"/>
      <c r="FG41" s="644"/>
      <c r="FH41" s="644"/>
      <c r="FI41" s="644"/>
      <c r="FJ41" s="644"/>
      <c r="FK41" s="644"/>
      <c r="FL41" s="644"/>
      <c r="FM41" s="644"/>
      <c r="FN41" s="644"/>
      <c r="FO41" s="644"/>
      <c r="FP41" s="644"/>
      <c r="FQ41" s="644"/>
      <c r="FR41" s="644"/>
      <c r="FS41" s="644"/>
      <c r="FT41" s="644"/>
      <c r="FU41" s="644"/>
      <c r="FV41" s="644"/>
      <c r="FW41" s="644"/>
      <c r="FX41" s="644"/>
      <c r="FY41" s="644"/>
      <c r="FZ41" s="644"/>
      <c r="GA41" s="644"/>
      <c r="GB41" s="645"/>
      <c r="GC41" s="616"/>
      <c r="GD41" s="617"/>
      <c r="GE41" s="617"/>
      <c r="GF41" s="618"/>
    </row>
    <row r="42" spans="1:188" s="333" customFormat="1" ht="5.25" customHeight="1" x14ac:dyDescent="0.75">
      <c r="A42" s="716"/>
      <c r="B42" s="714"/>
      <c r="C42" s="714"/>
      <c r="D42" s="715"/>
      <c r="E42" s="347"/>
      <c r="F42" s="693"/>
      <c r="G42" s="693"/>
      <c r="H42" s="693"/>
      <c r="I42" s="693"/>
      <c r="J42" s="693"/>
      <c r="K42" s="693"/>
      <c r="L42" s="693"/>
      <c r="M42" s="693"/>
      <c r="N42" s="693"/>
      <c r="O42" s="693"/>
      <c r="P42" s="693"/>
      <c r="Q42" s="693"/>
      <c r="R42" s="693"/>
      <c r="S42" s="694"/>
      <c r="T42" s="694"/>
      <c r="U42" s="694"/>
      <c r="V42" s="694"/>
      <c r="W42" s="694"/>
      <c r="X42" s="694"/>
      <c r="Y42" s="694"/>
      <c r="Z42" s="694"/>
      <c r="AA42" s="694"/>
      <c r="AB42" s="694"/>
      <c r="AC42" s="694"/>
      <c r="AD42" s="694"/>
      <c r="AE42" s="694"/>
      <c r="AF42" s="694"/>
      <c r="AG42" s="694"/>
      <c r="AH42" s="694"/>
      <c r="AI42" s="694"/>
      <c r="AJ42" s="694"/>
      <c r="AK42" s="694"/>
      <c r="AL42" s="694"/>
      <c r="AM42" s="694"/>
      <c r="AN42" s="694"/>
      <c r="AO42" s="694"/>
      <c r="AP42" s="694"/>
      <c r="AQ42" s="694"/>
      <c r="AR42" s="694"/>
      <c r="AS42" s="694"/>
      <c r="AT42" s="694"/>
      <c r="AU42" s="694"/>
      <c r="AV42" s="694"/>
      <c r="AW42" s="694"/>
      <c r="AX42" s="694"/>
      <c r="AY42" s="694"/>
      <c r="AZ42" s="694"/>
      <c r="BA42" s="694"/>
      <c r="BB42" s="694"/>
      <c r="BC42" s="694"/>
      <c r="BD42" s="694"/>
      <c r="BE42" s="694"/>
      <c r="BF42" s="694"/>
      <c r="BG42" s="694"/>
      <c r="BH42" s="694"/>
      <c r="BI42" s="694"/>
      <c r="BJ42" s="694"/>
      <c r="BK42" s="694"/>
      <c r="BL42" s="694"/>
      <c r="BM42" s="694"/>
      <c r="BN42" s="694"/>
      <c r="BO42" s="694"/>
      <c r="BP42" s="694"/>
      <c r="BQ42" s="694"/>
      <c r="BR42" s="694"/>
      <c r="BS42" s="694"/>
      <c r="BT42" s="694"/>
      <c r="BU42" s="694"/>
      <c r="BV42" s="694"/>
      <c r="BW42" s="694"/>
      <c r="BX42" s="694"/>
      <c r="BY42" s="694"/>
      <c r="BZ42" s="694"/>
      <c r="CA42" s="694"/>
      <c r="CB42" s="694"/>
      <c r="CC42" s="694"/>
      <c r="CD42" s="694"/>
      <c r="CE42" s="694"/>
      <c r="CF42" s="694"/>
      <c r="CG42" s="694"/>
      <c r="CH42" s="694"/>
      <c r="CI42" s="694"/>
      <c r="CJ42" s="694"/>
      <c r="CK42" s="694"/>
      <c r="CL42" s="694"/>
      <c r="CM42" s="694"/>
      <c r="CN42" s="694"/>
      <c r="CO42" s="694"/>
      <c r="CP42" s="694"/>
      <c r="CQ42" s="694"/>
      <c r="CR42" s="694"/>
      <c r="CS42" s="694"/>
      <c r="CT42" s="694"/>
      <c r="CU42" s="694"/>
      <c r="CV42" s="710"/>
      <c r="CW42" s="622"/>
      <c r="CX42" s="623"/>
      <c r="CY42" s="623"/>
      <c r="CZ42" s="623"/>
      <c r="DA42" s="623"/>
      <c r="DB42" s="623"/>
      <c r="DC42" s="623"/>
      <c r="DD42" s="623"/>
      <c r="DE42" s="623"/>
      <c r="DF42" s="623"/>
      <c r="DG42" s="623"/>
      <c r="DH42" s="623"/>
      <c r="DI42" s="623"/>
      <c r="DJ42" s="623"/>
      <c r="DK42" s="623"/>
      <c r="DL42" s="624"/>
      <c r="DM42" s="628"/>
      <c r="DN42" s="629"/>
      <c r="DO42" s="629"/>
      <c r="DP42" s="629"/>
      <c r="DQ42" s="629"/>
      <c r="DR42" s="629"/>
      <c r="DS42" s="629"/>
      <c r="DT42" s="629"/>
      <c r="DU42" s="629"/>
      <c r="DV42" s="629"/>
      <c r="DW42" s="629"/>
      <c r="DX42" s="629"/>
      <c r="DY42" s="629"/>
      <c r="DZ42" s="629"/>
      <c r="EA42" s="629"/>
      <c r="EB42" s="629"/>
      <c r="EC42" s="629"/>
      <c r="ED42" s="629"/>
      <c r="EE42" s="630"/>
      <c r="EF42" s="655"/>
      <c r="EG42" s="656"/>
      <c r="EH42" s="656"/>
      <c r="EI42" s="656"/>
      <c r="EJ42" s="656"/>
      <c r="EK42" s="657"/>
      <c r="EL42" s="643"/>
      <c r="EM42" s="644"/>
      <c r="EN42" s="644"/>
      <c r="EO42" s="644"/>
      <c r="EP42" s="644"/>
      <c r="EQ42" s="644"/>
      <c r="ER42" s="644"/>
      <c r="ES42" s="644"/>
      <c r="ET42" s="644"/>
      <c r="EU42" s="644"/>
      <c r="EV42" s="644"/>
      <c r="EW42" s="644"/>
      <c r="EX42" s="644"/>
      <c r="EY42" s="644"/>
      <c r="EZ42" s="644"/>
      <c r="FA42" s="644"/>
      <c r="FB42" s="644"/>
      <c r="FC42" s="644"/>
      <c r="FD42" s="645"/>
      <c r="FE42" s="643"/>
      <c r="FF42" s="644"/>
      <c r="FG42" s="644"/>
      <c r="FH42" s="644"/>
      <c r="FI42" s="644"/>
      <c r="FJ42" s="644"/>
      <c r="FK42" s="644"/>
      <c r="FL42" s="644"/>
      <c r="FM42" s="644"/>
      <c r="FN42" s="644"/>
      <c r="FO42" s="644"/>
      <c r="FP42" s="644"/>
      <c r="FQ42" s="644"/>
      <c r="FR42" s="644"/>
      <c r="FS42" s="644"/>
      <c r="FT42" s="644"/>
      <c r="FU42" s="644"/>
      <c r="FV42" s="644"/>
      <c r="FW42" s="644"/>
      <c r="FX42" s="644"/>
      <c r="FY42" s="644"/>
      <c r="FZ42" s="644"/>
      <c r="GA42" s="644"/>
      <c r="GB42" s="645"/>
      <c r="GC42" s="616"/>
      <c r="GD42" s="617"/>
      <c r="GE42" s="617"/>
      <c r="GF42" s="618"/>
    </row>
    <row r="43" spans="1:188" s="333" customFormat="1" ht="5.25" customHeight="1" x14ac:dyDescent="0.75">
      <c r="A43" s="716"/>
      <c r="B43" s="714"/>
      <c r="C43" s="714"/>
      <c r="D43" s="715"/>
      <c r="E43" s="347"/>
      <c r="F43" s="693"/>
      <c r="G43" s="693"/>
      <c r="H43" s="693"/>
      <c r="I43" s="693"/>
      <c r="J43" s="693"/>
      <c r="K43" s="693"/>
      <c r="L43" s="693"/>
      <c r="M43" s="693"/>
      <c r="N43" s="693"/>
      <c r="O43" s="693"/>
      <c r="P43" s="693"/>
      <c r="Q43" s="693"/>
      <c r="R43" s="693"/>
      <c r="S43" s="711"/>
      <c r="T43" s="711"/>
      <c r="U43" s="711"/>
      <c r="V43" s="711"/>
      <c r="W43" s="711"/>
      <c r="X43" s="711"/>
      <c r="Y43" s="711"/>
      <c r="Z43" s="711"/>
      <c r="AA43" s="711"/>
      <c r="AB43" s="711"/>
      <c r="AC43" s="711"/>
      <c r="AD43" s="711"/>
      <c r="AE43" s="711"/>
      <c r="AF43" s="711"/>
      <c r="AG43" s="711"/>
      <c r="AH43" s="711"/>
      <c r="AI43" s="711"/>
      <c r="AJ43" s="711"/>
      <c r="AK43" s="711"/>
      <c r="AL43" s="711"/>
      <c r="AM43" s="711"/>
      <c r="AN43" s="711"/>
      <c r="AO43" s="711"/>
      <c r="AP43" s="711"/>
      <c r="AQ43" s="711"/>
      <c r="AR43" s="711"/>
      <c r="AS43" s="711"/>
      <c r="AT43" s="711"/>
      <c r="AU43" s="711"/>
      <c r="AV43" s="711"/>
      <c r="AW43" s="711"/>
      <c r="AX43" s="711"/>
      <c r="AY43" s="711"/>
      <c r="AZ43" s="711"/>
      <c r="BA43" s="711"/>
      <c r="BB43" s="711"/>
      <c r="BC43" s="711"/>
      <c r="BD43" s="711"/>
      <c r="BE43" s="711"/>
      <c r="BF43" s="711"/>
      <c r="BG43" s="711"/>
      <c r="BH43" s="711"/>
      <c r="BI43" s="711"/>
      <c r="BJ43" s="711"/>
      <c r="BK43" s="711"/>
      <c r="BL43" s="711"/>
      <c r="BM43" s="711"/>
      <c r="BN43" s="711"/>
      <c r="BO43" s="711"/>
      <c r="BP43" s="711"/>
      <c r="BQ43" s="711"/>
      <c r="BR43" s="711"/>
      <c r="BS43" s="711"/>
      <c r="BT43" s="711"/>
      <c r="BU43" s="711"/>
      <c r="BV43" s="711"/>
      <c r="BW43" s="711"/>
      <c r="BX43" s="711"/>
      <c r="BY43" s="711"/>
      <c r="BZ43" s="711"/>
      <c r="CA43" s="711"/>
      <c r="CB43" s="711"/>
      <c r="CC43" s="711"/>
      <c r="CD43" s="711"/>
      <c r="CE43" s="711"/>
      <c r="CF43" s="711"/>
      <c r="CG43" s="711"/>
      <c r="CH43" s="711"/>
      <c r="CI43" s="711"/>
      <c r="CJ43" s="711"/>
      <c r="CK43" s="711"/>
      <c r="CL43" s="711"/>
      <c r="CM43" s="711"/>
      <c r="CN43" s="711"/>
      <c r="CO43" s="711"/>
      <c r="CP43" s="711"/>
      <c r="CQ43" s="711"/>
      <c r="CR43" s="711"/>
      <c r="CS43" s="711"/>
      <c r="CT43" s="711"/>
      <c r="CU43" s="711"/>
      <c r="CV43" s="712"/>
      <c r="CW43" s="625"/>
      <c r="CX43" s="626"/>
      <c r="CY43" s="626"/>
      <c r="CZ43" s="626"/>
      <c r="DA43" s="626"/>
      <c r="DB43" s="626"/>
      <c r="DC43" s="626"/>
      <c r="DD43" s="626"/>
      <c r="DE43" s="626"/>
      <c r="DF43" s="626"/>
      <c r="DG43" s="626"/>
      <c r="DH43" s="626"/>
      <c r="DI43" s="626"/>
      <c r="DJ43" s="626"/>
      <c r="DK43" s="626"/>
      <c r="DL43" s="627"/>
      <c r="DM43" s="631"/>
      <c r="DN43" s="632"/>
      <c r="DO43" s="632"/>
      <c r="DP43" s="632"/>
      <c r="DQ43" s="632"/>
      <c r="DR43" s="632"/>
      <c r="DS43" s="632"/>
      <c r="DT43" s="632"/>
      <c r="DU43" s="632"/>
      <c r="DV43" s="632"/>
      <c r="DW43" s="632"/>
      <c r="DX43" s="632"/>
      <c r="DY43" s="632"/>
      <c r="DZ43" s="632"/>
      <c r="EA43" s="632"/>
      <c r="EB43" s="632"/>
      <c r="EC43" s="632"/>
      <c r="ED43" s="632"/>
      <c r="EE43" s="633"/>
      <c r="EF43" s="658"/>
      <c r="EG43" s="659"/>
      <c r="EH43" s="659"/>
      <c r="EI43" s="659"/>
      <c r="EJ43" s="659"/>
      <c r="EK43" s="660"/>
      <c r="EL43" s="646"/>
      <c r="EM43" s="647"/>
      <c r="EN43" s="647"/>
      <c r="EO43" s="647"/>
      <c r="EP43" s="647"/>
      <c r="EQ43" s="647"/>
      <c r="ER43" s="647"/>
      <c r="ES43" s="647"/>
      <c r="ET43" s="647"/>
      <c r="EU43" s="647"/>
      <c r="EV43" s="647"/>
      <c r="EW43" s="647"/>
      <c r="EX43" s="647"/>
      <c r="EY43" s="647"/>
      <c r="EZ43" s="647"/>
      <c r="FA43" s="647"/>
      <c r="FB43" s="647"/>
      <c r="FC43" s="647"/>
      <c r="FD43" s="648"/>
      <c r="FE43" s="646"/>
      <c r="FF43" s="647"/>
      <c r="FG43" s="647"/>
      <c r="FH43" s="647"/>
      <c r="FI43" s="647"/>
      <c r="FJ43" s="647"/>
      <c r="FK43" s="647"/>
      <c r="FL43" s="647"/>
      <c r="FM43" s="647"/>
      <c r="FN43" s="647"/>
      <c r="FO43" s="647"/>
      <c r="FP43" s="647"/>
      <c r="FQ43" s="647"/>
      <c r="FR43" s="647"/>
      <c r="FS43" s="647"/>
      <c r="FT43" s="647"/>
      <c r="FU43" s="647"/>
      <c r="FV43" s="647"/>
      <c r="FW43" s="647"/>
      <c r="FX43" s="647"/>
      <c r="FY43" s="647"/>
      <c r="FZ43" s="647"/>
      <c r="GA43" s="647"/>
      <c r="GB43" s="648"/>
      <c r="GC43" s="619"/>
      <c r="GD43" s="620"/>
      <c r="GE43" s="620"/>
      <c r="GF43" s="621"/>
    </row>
    <row r="44" spans="1:188" s="333" customFormat="1" ht="2.25" customHeight="1" x14ac:dyDescent="0.75">
      <c r="A44" s="716"/>
      <c r="B44" s="714"/>
      <c r="C44" s="714"/>
      <c r="D44" s="715"/>
      <c r="E44" s="347"/>
      <c r="F44" s="693" t="s">
        <v>6</v>
      </c>
      <c r="G44" s="693"/>
      <c r="H44" s="693"/>
      <c r="I44" s="693"/>
      <c r="J44" s="693"/>
      <c r="K44" s="694" t="str">
        <f ca="1">IF($A35="","",VLOOKUP($A35,DT!$A$2:$M$252,6))</f>
        <v>179 หมู่ที่ 4 ต.ขามเปี้ย อ.ตระการพืชผล จ.อุบลราชธานี</v>
      </c>
      <c r="L44" s="694"/>
      <c r="M44" s="694"/>
      <c r="N44" s="694"/>
      <c r="O44" s="694"/>
      <c r="P44" s="694"/>
      <c r="Q44" s="694"/>
      <c r="R44" s="694"/>
      <c r="S44" s="694"/>
      <c r="T44" s="694"/>
      <c r="U44" s="694"/>
      <c r="V44" s="694"/>
      <c r="W44" s="694"/>
      <c r="X44" s="694"/>
      <c r="Y44" s="694"/>
      <c r="Z44" s="694"/>
      <c r="AA44" s="694"/>
      <c r="AB44" s="694"/>
      <c r="AC44" s="694"/>
      <c r="AD44" s="694"/>
      <c r="AE44" s="694"/>
      <c r="AF44" s="694"/>
      <c r="AG44" s="694"/>
      <c r="AH44" s="694"/>
      <c r="AI44" s="694"/>
      <c r="AJ44" s="694"/>
      <c r="AK44" s="694"/>
      <c r="AL44" s="694"/>
      <c r="AM44" s="694"/>
      <c r="AN44" s="694"/>
      <c r="AO44" s="694"/>
      <c r="AP44" s="694"/>
      <c r="AQ44" s="694"/>
      <c r="AR44" s="694"/>
      <c r="AS44" s="694"/>
      <c r="AT44" s="694"/>
      <c r="AU44" s="694"/>
      <c r="AV44" s="694"/>
      <c r="AW44" s="694"/>
      <c r="AX44" s="694"/>
      <c r="AY44" s="694"/>
      <c r="AZ44" s="694"/>
      <c r="BA44" s="694"/>
      <c r="BB44" s="694"/>
      <c r="BC44" s="694"/>
      <c r="BD44" s="694"/>
      <c r="BE44" s="694"/>
      <c r="BF44" s="694"/>
      <c r="BG44" s="694"/>
      <c r="BH44" s="694"/>
      <c r="BI44" s="694"/>
      <c r="BJ44" s="694"/>
      <c r="BK44" s="694"/>
      <c r="BL44" s="694"/>
      <c r="BM44" s="694"/>
      <c r="BN44" s="694"/>
      <c r="BO44" s="694"/>
      <c r="BP44" s="694"/>
      <c r="BQ44" s="694"/>
      <c r="BR44" s="694"/>
      <c r="BS44" s="694"/>
      <c r="BT44" s="694"/>
      <c r="BU44" s="694"/>
      <c r="BV44" s="694"/>
      <c r="BW44" s="694"/>
      <c r="BX44" s="694"/>
      <c r="BY44" s="694"/>
      <c r="BZ44" s="694"/>
      <c r="CA44" s="694"/>
      <c r="CB44" s="694"/>
      <c r="CC44" s="694"/>
      <c r="CD44" s="694"/>
      <c r="CE44" s="694"/>
      <c r="CF44" s="694"/>
      <c r="CG44" s="694"/>
      <c r="CH44" s="694"/>
      <c r="CI44" s="694"/>
      <c r="CJ44" s="694"/>
      <c r="CK44" s="694"/>
      <c r="CL44" s="694"/>
      <c r="CM44" s="694"/>
      <c r="CN44" s="694"/>
      <c r="CO44" s="694"/>
      <c r="CP44" s="694"/>
      <c r="CQ44" s="694"/>
      <c r="CR44" s="694"/>
      <c r="CS44" s="694"/>
      <c r="CT44" s="694"/>
      <c r="CU44" s="694"/>
      <c r="CV44" s="338"/>
      <c r="CW44" s="622"/>
      <c r="CX44" s="623"/>
      <c r="CY44" s="623"/>
      <c r="CZ44" s="623"/>
      <c r="DA44" s="623"/>
      <c r="DB44" s="623"/>
      <c r="DC44" s="623"/>
      <c r="DD44" s="623"/>
      <c r="DE44" s="623"/>
      <c r="DF44" s="623"/>
      <c r="DG44" s="623"/>
      <c r="DH44" s="623"/>
      <c r="DI44" s="623"/>
      <c r="DJ44" s="623"/>
      <c r="DK44" s="623"/>
      <c r="DL44" s="624"/>
      <c r="DM44" s="628"/>
      <c r="DN44" s="629"/>
      <c r="DO44" s="629"/>
      <c r="DP44" s="629"/>
      <c r="DQ44" s="629"/>
      <c r="DR44" s="629"/>
      <c r="DS44" s="629"/>
      <c r="DT44" s="629"/>
      <c r="DU44" s="629"/>
      <c r="DV44" s="629"/>
      <c r="DW44" s="629"/>
      <c r="DX44" s="629"/>
      <c r="DY44" s="629"/>
      <c r="DZ44" s="629"/>
      <c r="EA44" s="629"/>
      <c r="EB44" s="629"/>
      <c r="EC44" s="629"/>
      <c r="ED44" s="629"/>
      <c r="EE44" s="630"/>
      <c r="EF44" s="540"/>
      <c r="EG44" s="541"/>
      <c r="EH44" s="541"/>
      <c r="EI44" s="541"/>
      <c r="EJ44" s="541"/>
      <c r="EK44" s="542"/>
      <c r="EL44" s="389"/>
      <c r="EM44" s="390"/>
      <c r="EN44" s="390"/>
      <c r="EO44" s="390"/>
      <c r="EP44" s="390"/>
      <c r="EQ44" s="390"/>
      <c r="ER44" s="390"/>
      <c r="ES44" s="390"/>
      <c r="ET44" s="390"/>
      <c r="EU44" s="390"/>
      <c r="EV44" s="390"/>
      <c r="EW44" s="390"/>
      <c r="EX44" s="390"/>
      <c r="EY44" s="390"/>
      <c r="EZ44" s="390"/>
      <c r="FA44" s="390"/>
      <c r="FB44" s="390"/>
      <c r="FC44" s="390"/>
      <c r="FD44" s="391"/>
      <c r="FE44" s="389"/>
      <c r="FF44" s="390"/>
      <c r="FG44" s="390"/>
      <c r="FH44" s="390"/>
      <c r="FI44" s="390"/>
      <c r="FJ44" s="390"/>
      <c r="FK44" s="390"/>
      <c r="FL44" s="390"/>
      <c r="FM44" s="390"/>
      <c r="FN44" s="390"/>
      <c r="FO44" s="390"/>
      <c r="FP44" s="390"/>
      <c r="FQ44" s="390"/>
      <c r="FR44" s="390"/>
      <c r="FS44" s="390"/>
      <c r="FT44" s="390"/>
      <c r="FU44" s="390"/>
      <c r="FV44" s="390"/>
      <c r="FW44" s="390"/>
      <c r="FX44" s="390"/>
      <c r="FY44" s="390"/>
      <c r="FZ44" s="390"/>
      <c r="GA44" s="390"/>
      <c r="GB44" s="391"/>
      <c r="GC44" s="411"/>
      <c r="GD44" s="412"/>
      <c r="GE44" s="412"/>
      <c r="GF44" s="413"/>
    </row>
    <row r="45" spans="1:188" s="333" customFormat="1" ht="4.5" customHeight="1" x14ac:dyDescent="0.75">
      <c r="A45" s="716"/>
      <c r="B45" s="714"/>
      <c r="C45" s="714"/>
      <c r="D45" s="715"/>
      <c r="E45" s="347"/>
      <c r="F45" s="693"/>
      <c r="G45" s="693"/>
      <c r="H45" s="693"/>
      <c r="I45" s="693"/>
      <c r="J45" s="693"/>
      <c r="K45" s="694"/>
      <c r="L45" s="694"/>
      <c r="M45" s="694"/>
      <c r="N45" s="694"/>
      <c r="O45" s="694"/>
      <c r="P45" s="694"/>
      <c r="Q45" s="694"/>
      <c r="R45" s="694"/>
      <c r="S45" s="694"/>
      <c r="T45" s="694"/>
      <c r="U45" s="694"/>
      <c r="V45" s="694"/>
      <c r="W45" s="694"/>
      <c r="X45" s="694"/>
      <c r="Y45" s="694"/>
      <c r="Z45" s="694"/>
      <c r="AA45" s="694"/>
      <c r="AB45" s="694"/>
      <c r="AC45" s="694"/>
      <c r="AD45" s="694"/>
      <c r="AE45" s="694"/>
      <c r="AF45" s="694"/>
      <c r="AG45" s="694"/>
      <c r="AH45" s="694"/>
      <c r="AI45" s="694"/>
      <c r="AJ45" s="694"/>
      <c r="AK45" s="694"/>
      <c r="AL45" s="694"/>
      <c r="AM45" s="694"/>
      <c r="AN45" s="694"/>
      <c r="AO45" s="694"/>
      <c r="AP45" s="694"/>
      <c r="AQ45" s="694"/>
      <c r="AR45" s="694"/>
      <c r="AS45" s="694"/>
      <c r="AT45" s="694"/>
      <c r="AU45" s="694"/>
      <c r="AV45" s="694"/>
      <c r="AW45" s="694"/>
      <c r="AX45" s="694"/>
      <c r="AY45" s="694"/>
      <c r="AZ45" s="694"/>
      <c r="BA45" s="694"/>
      <c r="BB45" s="694"/>
      <c r="BC45" s="694"/>
      <c r="BD45" s="694"/>
      <c r="BE45" s="694"/>
      <c r="BF45" s="694"/>
      <c r="BG45" s="694"/>
      <c r="BH45" s="694"/>
      <c r="BI45" s="694"/>
      <c r="BJ45" s="694"/>
      <c r="BK45" s="694"/>
      <c r="BL45" s="694"/>
      <c r="BM45" s="694"/>
      <c r="BN45" s="694"/>
      <c r="BO45" s="694"/>
      <c r="BP45" s="694"/>
      <c r="BQ45" s="694"/>
      <c r="BR45" s="694"/>
      <c r="BS45" s="694"/>
      <c r="BT45" s="694"/>
      <c r="BU45" s="694"/>
      <c r="BV45" s="694"/>
      <c r="BW45" s="694"/>
      <c r="BX45" s="694"/>
      <c r="BY45" s="694"/>
      <c r="BZ45" s="694"/>
      <c r="CA45" s="694"/>
      <c r="CB45" s="694"/>
      <c r="CC45" s="694"/>
      <c r="CD45" s="694"/>
      <c r="CE45" s="694"/>
      <c r="CF45" s="694"/>
      <c r="CG45" s="694"/>
      <c r="CH45" s="694"/>
      <c r="CI45" s="694"/>
      <c r="CJ45" s="694"/>
      <c r="CK45" s="694"/>
      <c r="CL45" s="694"/>
      <c r="CM45" s="694"/>
      <c r="CN45" s="694"/>
      <c r="CO45" s="694"/>
      <c r="CP45" s="694"/>
      <c r="CQ45" s="694"/>
      <c r="CR45" s="694"/>
      <c r="CS45" s="694"/>
      <c r="CT45" s="694"/>
      <c r="CU45" s="694"/>
      <c r="CV45" s="338"/>
      <c r="CW45" s="622"/>
      <c r="CX45" s="623"/>
      <c r="CY45" s="623"/>
      <c r="CZ45" s="623"/>
      <c r="DA45" s="623"/>
      <c r="DB45" s="623"/>
      <c r="DC45" s="623"/>
      <c r="DD45" s="623"/>
      <c r="DE45" s="623"/>
      <c r="DF45" s="623"/>
      <c r="DG45" s="623"/>
      <c r="DH45" s="623"/>
      <c r="DI45" s="623"/>
      <c r="DJ45" s="623"/>
      <c r="DK45" s="623"/>
      <c r="DL45" s="624"/>
      <c r="DM45" s="628"/>
      <c r="DN45" s="629"/>
      <c r="DO45" s="629"/>
      <c r="DP45" s="629"/>
      <c r="DQ45" s="629"/>
      <c r="DR45" s="629"/>
      <c r="DS45" s="629"/>
      <c r="DT45" s="629"/>
      <c r="DU45" s="629"/>
      <c r="DV45" s="629"/>
      <c r="DW45" s="629"/>
      <c r="DX45" s="629"/>
      <c r="DY45" s="629"/>
      <c r="DZ45" s="629"/>
      <c r="EA45" s="629"/>
      <c r="EB45" s="629"/>
      <c r="EC45" s="629"/>
      <c r="ED45" s="629"/>
      <c r="EE45" s="630"/>
      <c r="EF45" s="655"/>
      <c r="EG45" s="656"/>
      <c r="EH45" s="656"/>
      <c r="EI45" s="656"/>
      <c r="EJ45" s="656"/>
      <c r="EK45" s="657"/>
      <c r="EL45" s="643"/>
      <c r="EM45" s="644"/>
      <c r="EN45" s="644"/>
      <c r="EO45" s="644"/>
      <c r="EP45" s="644"/>
      <c r="EQ45" s="644"/>
      <c r="ER45" s="644"/>
      <c r="ES45" s="644"/>
      <c r="ET45" s="644"/>
      <c r="EU45" s="644"/>
      <c r="EV45" s="644"/>
      <c r="EW45" s="644"/>
      <c r="EX45" s="644"/>
      <c r="EY45" s="644"/>
      <c r="EZ45" s="644"/>
      <c r="FA45" s="644"/>
      <c r="FB45" s="644"/>
      <c r="FC45" s="644"/>
      <c r="FD45" s="645"/>
      <c r="FE45" s="643"/>
      <c r="FF45" s="644"/>
      <c r="FG45" s="644"/>
      <c r="FH45" s="644"/>
      <c r="FI45" s="644"/>
      <c r="FJ45" s="644"/>
      <c r="FK45" s="644"/>
      <c r="FL45" s="644"/>
      <c r="FM45" s="644"/>
      <c r="FN45" s="644"/>
      <c r="FO45" s="644"/>
      <c r="FP45" s="644"/>
      <c r="FQ45" s="644"/>
      <c r="FR45" s="644"/>
      <c r="FS45" s="644"/>
      <c r="FT45" s="644"/>
      <c r="FU45" s="644"/>
      <c r="FV45" s="644"/>
      <c r="FW45" s="644"/>
      <c r="FX45" s="644"/>
      <c r="FY45" s="644"/>
      <c r="FZ45" s="644"/>
      <c r="GA45" s="644"/>
      <c r="GB45" s="645"/>
      <c r="GC45" s="649"/>
      <c r="GD45" s="650"/>
      <c r="GE45" s="650"/>
      <c r="GF45" s="651"/>
    </row>
    <row r="46" spans="1:188" s="333" customFormat="1" ht="3.75" customHeight="1" x14ac:dyDescent="0.75">
      <c r="A46" s="716"/>
      <c r="B46" s="714"/>
      <c r="C46" s="714"/>
      <c r="D46" s="715"/>
      <c r="E46" s="347"/>
      <c r="F46" s="693"/>
      <c r="G46" s="693"/>
      <c r="H46" s="693"/>
      <c r="I46" s="693"/>
      <c r="J46" s="693"/>
      <c r="K46" s="694"/>
      <c r="L46" s="694"/>
      <c r="M46" s="694"/>
      <c r="N46" s="694"/>
      <c r="O46" s="694"/>
      <c r="P46" s="694"/>
      <c r="Q46" s="694"/>
      <c r="R46" s="694"/>
      <c r="S46" s="694"/>
      <c r="T46" s="694"/>
      <c r="U46" s="694"/>
      <c r="V46" s="694"/>
      <c r="W46" s="694"/>
      <c r="X46" s="694"/>
      <c r="Y46" s="694"/>
      <c r="Z46" s="694"/>
      <c r="AA46" s="694"/>
      <c r="AB46" s="694"/>
      <c r="AC46" s="694"/>
      <c r="AD46" s="694"/>
      <c r="AE46" s="694"/>
      <c r="AF46" s="694"/>
      <c r="AG46" s="694"/>
      <c r="AH46" s="694"/>
      <c r="AI46" s="694"/>
      <c r="AJ46" s="694"/>
      <c r="AK46" s="694"/>
      <c r="AL46" s="694"/>
      <c r="AM46" s="694"/>
      <c r="AN46" s="694"/>
      <c r="AO46" s="694"/>
      <c r="AP46" s="694"/>
      <c r="AQ46" s="694"/>
      <c r="AR46" s="694"/>
      <c r="AS46" s="694"/>
      <c r="AT46" s="694"/>
      <c r="AU46" s="694"/>
      <c r="AV46" s="694"/>
      <c r="AW46" s="694"/>
      <c r="AX46" s="694"/>
      <c r="AY46" s="694"/>
      <c r="AZ46" s="694"/>
      <c r="BA46" s="694"/>
      <c r="BB46" s="694"/>
      <c r="BC46" s="694"/>
      <c r="BD46" s="694"/>
      <c r="BE46" s="694"/>
      <c r="BF46" s="694"/>
      <c r="BG46" s="694"/>
      <c r="BH46" s="694"/>
      <c r="BI46" s="694"/>
      <c r="BJ46" s="694"/>
      <c r="BK46" s="694"/>
      <c r="BL46" s="694"/>
      <c r="BM46" s="694"/>
      <c r="BN46" s="694"/>
      <c r="BO46" s="694"/>
      <c r="BP46" s="694"/>
      <c r="BQ46" s="694"/>
      <c r="BR46" s="694"/>
      <c r="BS46" s="694"/>
      <c r="BT46" s="694"/>
      <c r="BU46" s="694"/>
      <c r="BV46" s="694"/>
      <c r="BW46" s="694"/>
      <c r="BX46" s="694"/>
      <c r="BY46" s="694"/>
      <c r="BZ46" s="694"/>
      <c r="CA46" s="694"/>
      <c r="CB46" s="694"/>
      <c r="CC46" s="694"/>
      <c r="CD46" s="694"/>
      <c r="CE46" s="694"/>
      <c r="CF46" s="694"/>
      <c r="CG46" s="694"/>
      <c r="CH46" s="694"/>
      <c r="CI46" s="694"/>
      <c r="CJ46" s="694"/>
      <c r="CK46" s="694"/>
      <c r="CL46" s="694"/>
      <c r="CM46" s="694"/>
      <c r="CN46" s="694"/>
      <c r="CO46" s="694"/>
      <c r="CP46" s="694"/>
      <c r="CQ46" s="694"/>
      <c r="CR46" s="694"/>
      <c r="CS46" s="694"/>
      <c r="CT46" s="694"/>
      <c r="CU46" s="694"/>
      <c r="CV46" s="338"/>
      <c r="CW46" s="622"/>
      <c r="CX46" s="623"/>
      <c r="CY46" s="623"/>
      <c r="CZ46" s="623"/>
      <c r="DA46" s="623"/>
      <c r="DB46" s="623"/>
      <c r="DC46" s="623"/>
      <c r="DD46" s="623"/>
      <c r="DE46" s="623"/>
      <c r="DF46" s="623"/>
      <c r="DG46" s="623"/>
      <c r="DH46" s="623"/>
      <c r="DI46" s="623"/>
      <c r="DJ46" s="623"/>
      <c r="DK46" s="623"/>
      <c r="DL46" s="624"/>
      <c r="DM46" s="628"/>
      <c r="DN46" s="629"/>
      <c r="DO46" s="629"/>
      <c r="DP46" s="629"/>
      <c r="DQ46" s="629"/>
      <c r="DR46" s="629"/>
      <c r="DS46" s="629"/>
      <c r="DT46" s="629"/>
      <c r="DU46" s="629"/>
      <c r="DV46" s="629"/>
      <c r="DW46" s="629"/>
      <c r="DX46" s="629"/>
      <c r="DY46" s="629"/>
      <c r="DZ46" s="629"/>
      <c r="EA46" s="629"/>
      <c r="EB46" s="629"/>
      <c r="EC46" s="629"/>
      <c r="ED46" s="629"/>
      <c r="EE46" s="630"/>
      <c r="EF46" s="655"/>
      <c r="EG46" s="656"/>
      <c r="EH46" s="656"/>
      <c r="EI46" s="656"/>
      <c r="EJ46" s="656"/>
      <c r="EK46" s="657"/>
      <c r="EL46" s="643"/>
      <c r="EM46" s="644"/>
      <c r="EN46" s="644"/>
      <c r="EO46" s="644"/>
      <c r="EP46" s="644"/>
      <c r="EQ46" s="644"/>
      <c r="ER46" s="644"/>
      <c r="ES46" s="644"/>
      <c r="ET46" s="644"/>
      <c r="EU46" s="644"/>
      <c r="EV46" s="644"/>
      <c r="EW46" s="644"/>
      <c r="EX46" s="644"/>
      <c r="EY46" s="644"/>
      <c r="EZ46" s="644"/>
      <c r="FA46" s="644"/>
      <c r="FB46" s="644"/>
      <c r="FC46" s="644"/>
      <c r="FD46" s="645"/>
      <c r="FE46" s="643"/>
      <c r="FF46" s="644"/>
      <c r="FG46" s="644"/>
      <c r="FH46" s="644"/>
      <c r="FI46" s="644"/>
      <c r="FJ46" s="644"/>
      <c r="FK46" s="644"/>
      <c r="FL46" s="644"/>
      <c r="FM46" s="644"/>
      <c r="FN46" s="644"/>
      <c r="FO46" s="644"/>
      <c r="FP46" s="644"/>
      <c r="FQ46" s="644"/>
      <c r="FR46" s="644"/>
      <c r="FS46" s="644"/>
      <c r="FT46" s="644"/>
      <c r="FU46" s="644"/>
      <c r="FV46" s="644"/>
      <c r="FW46" s="644"/>
      <c r="FX46" s="644"/>
      <c r="FY46" s="644"/>
      <c r="FZ46" s="644"/>
      <c r="GA46" s="644"/>
      <c r="GB46" s="645"/>
      <c r="GC46" s="649"/>
      <c r="GD46" s="650"/>
      <c r="GE46" s="650"/>
      <c r="GF46" s="651"/>
    </row>
    <row r="47" spans="1:188" s="333" customFormat="1" ht="2.25" customHeight="1" x14ac:dyDescent="0.75">
      <c r="A47" s="716"/>
      <c r="B47" s="714"/>
      <c r="C47" s="714"/>
      <c r="D47" s="715"/>
      <c r="E47" s="347"/>
      <c r="F47" s="693"/>
      <c r="G47" s="693"/>
      <c r="H47" s="693"/>
      <c r="I47" s="693"/>
      <c r="J47" s="693"/>
      <c r="K47" s="694"/>
      <c r="L47" s="694"/>
      <c r="M47" s="694"/>
      <c r="N47" s="694"/>
      <c r="O47" s="694"/>
      <c r="P47" s="694"/>
      <c r="Q47" s="694"/>
      <c r="R47" s="694"/>
      <c r="S47" s="694"/>
      <c r="T47" s="694"/>
      <c r="U47" s="694"/>
      <c r="V47" s="694"/>
      <c r="W47" s="694"/>
      <c r="X47" s="694"/>
      <c r="Y47" s="694"/>
      <c r="Z47" s="694"/>
      <c r="AA47" s="694"/>
      <c r="AB47" s="694"/>
      <c r="AC47" s="694"/>
      <c r="AD47" s="694"/>
      <c r="AE47" s="694"/>
      <c r="AF47" s="694"/>
      <c r="AG47" s="694"/>
      <c r="AH47" s="694"/>
      <c r="AI47" s="694"/>
      <c r="AJ47" s="694"/>
      <c r="AK47" s="694"/>
      <c r="AL47" s="694"/>
      <c r="AM47" s="694"/>
      <c r="AN47" s="694"/>
      <c r="AO47" s="694"/>
      <c r="AP47" s="694"/>
      <c r="AQ47" s="694"/>
      <c r="AR47" s="694"/>
      <c r="AS47" s="694"/>
      <c r="AT47" s="694"/>
      <c r="AU47" s="694"/>
      <c r="AV47" s="694"/>
      <c r="AW47" s="694"/>
      <c r="AX47" s="694"/>
      <c r="AY47" s="694"/>
      <c r="AZ47" s="694"/>
      <c r="BA47" s="694"/>
      <c r="BB47" s="694"/>
      <c r="BC47" s="694"/>
      <c r="BD47" s="694"/>
      <c r="BE47" s="694"/>
      <c r="BF47" s="694"/>
      <c r="BG47" s="694"/>
      <c r="BH47" s="694"/>
      <c r="BI47" s="694"/>
      <c r="BJ47" s="694"/>
      <c r="BK47" s="694"/>
      <c r="BL47" s="694"/>
      <c r="BM47" s="694"/>
      <c r="BN47" s="694"/>
      <c r="BO47" s="694"/>
      <c r="BP47" s="694"/>
      <c r="BQ47" s="694"/>
      <c r="BR47" s="694"/>
      <c r="BS47" s="694"/>
      <c r="BT47" s="694"/>
      <c r="BU47" s="694"/>
      <c r="BV47" s="694"/>
      <c r="BW47" s="694"/>
      <c r="BX47" s="694"/>
      <c r="BY47" s="694"/>
      <c r="BZ47" s="694"/>
      <c r="CA47" s="694"/>
      <c r="CB47" s="694"/>
      <c r="CC47" s="694"/>
      <c r="CD47" s="694"/>
      <c r="CE47" s="694"/>
      <c r="CF47" s="694"/>
      <c r="CG47" s="694"/>
      <c r="CH47" s="694"/>
      <c r="CI47" s="694"/>
      <c r="CJ47" s="694"/>
      <c r="CK47" s="694"/>
      <c r="CL47" s="694"/>
      <c r="CM47" s="694"/>
      <c r="CN47" s="694"/>
      <c r="CO47" s="694"/>
      <c r="CP47" s="694"/>
      <c r="CQ47" s="694"/>
      <c r="CR47" s="694"/>
      <c r="CS47" s="694"/>
      <c r="CT47" s="694"/>
      <c r="CU47" s="694"/>
      <c r="CV47" s="338"/>
      <c r="CW47" s="622"/>
      <c r="CX47" s="623"/>
      <c r="CY47" s="623"/>
      <c r="CZ47" s="623"/>
      <c r="DA47" s="623"/>
      <c r="DB47" s="623"/>
      <c r="DC47" s="623"/>
      <c r="DD47" s="623"/>
      <c r="DE47" s="623"/>
      <c r="DF47" s="623"/>
      <c r="DG47" s="623"/>
      <c r="DH47" s="623"/>
      <c r="DI47" s="623"/>
      <c r="DJ47" s="623"/>
      <c r="DK47" s="623"/>
      <c r="DL47" s="624"/>
      <c r="DM47" s="628"/>
      <c r="DN47" s="629"/>
      <c r="DO47" s="629"/>
      <c r="DP47" s="629"/>
      <c r="DQ47" s="629"/>
      <c r="DR47" s="629"/>
      <c r="DS47" s="629"/>
      <c r="DT47" s="629"/>
      <c r="DU47" s="629"/>
      <c r="DV47" s="629"/>
      <c r="DW47" s="629"/>
      <c r="DX47" s="629"/>
      <c r="DY47" s="629"/>
      <c r="DZ47" s="629"/>
      <c r="EA47" s="629"/>
      <c r="EB47" s="629"/>
      <c r="EC47" s="629"/>
      <c r="ED47" s="629"/>
      <c r="EE47" s="630"/>
      <c r="EF47" s="655"/>
      <c r="EG47" s="656"/>
      <c r="EH47" s="656"/>
      <c r="EI47" s="656"/>
      <c r="EJ47" s="656"/>
      <c r="EK47" s="657"/>
      <c r="EL47" s="643"/>
      <c r="EM47" s="644"/>
      <c r="EN47" s="644"/>
      <c r="EO47" s="644"/>
      <c r="EP47" s="644"/>
      <c r="EQ47" s="644"/>
      <c r="ER47" s="644"/>
      <c r="ES47" s="644"/>
      <c r="ET47" s="644"/>
      <c r="EU47" s="644"/>
      <c r="EV47" s="644"/>
      <c r="EW47" s="644"/>
      <c r="EX47" s="644"/>
      <c r="EY47" s="644"/>
      <c r="EZ47" s="644"/>
      <c r="FA47" s="644"/>
      <c r="FB47" s="644"/>
      <c r="FC47" s="644"/>
      <c r="FD47" s="645"/>
      <c r="FE47" s="643"/>
      <c r="FF47" s="644"/>
      <c r="FG47" s="644"/>
      <c r="FH47" s="644"/>
      <c r="FI47" s="644"/>
      <c r="FJ47" s="644"/>
      <c r="FK47" s="644"/>
      <c r="FL47" s="644"/>
      <c r="FM47" s="644"/>
      <c r="FN47" s="644"/>
      <c r="FO47" s="644"/>
      <c r="FP47" s="644"/>
      <c r="FQ47" s="644"/>
      <c r="FR47" s="644"/>
      <c r="FS47" s="644"/>
      <c r="FT47" s="644"/>
      <c r="FU47" s="644"/>
      <c r="FV47" s="644"/>
      <c r="FW47" s="644"/>
      <c r="FX47" s="644"/>
      <c r="FY47" s="644"/>
      <c r="FZ47" s="644"/>
      <c r="GA47" s="644"/>
      <c r="GB47" s="645"/>
      <c r="GC47" s="649"/>
      <c r="GD47" s="650"/>
      <c r="GE47" s="650"/>
      <c r="GF47" s="651"/>
    </row>
    <row r="48" spans="1:188" s="333" customFormat="1" ht="4.5" customHeight="1" x14ac:dyDescent="0.75">
      <c r="A48" s="716"/>
      <c r="B48" s="714"/>
      <c r="C48" s="714"/>
      <c r="D48" s="715"/>
      <c r="E48" s="347"/>
      <c r="F48" s="693"/>
      <c r="G48" s="693"/>
      <c r="H48" s="693"/>
      <c r="I48" s="693"/>
      <c r="J48" s="693"/>
      <c r="K48" s="711"/>
      <c r="L48" s="711"/>
      <c r="M48" s="711"/>
      <c r="N48" s="711"/>
      <c r="O48" s="711"/>
      <c r="P48" s="711"/>
      <c r="Q48" s="711"/>
      <c r="R48" s="711"/>
      <c r="S48" s="711"/>
      <c r="T48" s="711"/>
      <c r="U48" s="711"/>
      <c r="V48" s="711"/>
      <c r="W48" s="711"/>
      <c r="X48" s="711"/>
      <c r="Y48" s="711"/>
      <c r="Z48" s="711"/>
      <c r="AA48" s="711"/>
      <c r="AB48" s="711"/>
      <c r="AC48" s="711"/>
      <c r="AD48" s="711"/>
      <c r="AE48" s="711"/>
      <c r="AF48" s="711"/>
      <c r="AG48" s="711"/>
      <c r="AH48" s="711"/>
      <c r="AI48" s="711"/>
      <c r="AJ48" s="711"/>
      <c r="AK48" s="711"/>
      <c r="AL48" s="711"/>
      <c r="AM48" s="711"/>
      <c r="AN48" s="711"/>
      <c r="AO48" s="711"/>
      <c r="AP48" s="711"/>
      <c r="AQ48" s="711"/>
      <c r="AR48" s="711"/>
      <c r="AS48" s="711"/>
      <c r="AT48" s="711"/>
      <c r="AU48" s="711"/>
      <c r="AV48" s="711"/>
      <c r="AW48" s="711"/>
      <c r="AX48" s="711"/>
      <c r="AY48" s="711"/>
      <c r="AZ48" s="711"/>
      <c r="BA48" s="711"/>
      <c r="BB48" s="711"/>
      <c r="BC48" s="711"/>
      <c r="BD48" s="711"/>
      <c r="BE48" s="711"/>
      <c r="BF48" s="711"/>
      <c r="BG48" s="711"/>
      <c r="BH48" s="711"/>
      <c r="BI48" s="711"/>
      <c r="BJ48" s="711"/>
      <c r="BK48" s="711"/>
      <c r="BL48" s="711"/>
      <c r="BM48" s="711"/>
      <c r="BN48" s="711"/>
      <c r="BO48" s="711"/>
      <c r="BP48" s="711"/>
      <c r="BQ48" s="711"/>
      <c r="BR48" s="711"/>
      <c r="BS48" s="711"/>
      <c r="BT48" s="711"/>
      <c r="BU48" s="711"/>
      <c r="BV48" s="711"/>
      <c r="BW48" s="711"/>
      <c r="BX48" s="711"/>
      <c r="BY48" s="711"/>
      <c r="BZ48" s="711"/>
      <c r="CA48" s="711"/>
      <c r="CB48" s="711"/>
      <c r="CC48" s="711"/>
      <c r="CD48" s="711"/>
      <c r="CE48" s="711"/>
      <c r="CF48" s="711"/>
      <c r="CG48" s="711"/>
      <c r="CH48" s="711"/>
      <c r="CI48" s="711"/>
      <c r="CJ48" s="711"/>
      <c r="CK48" s="711"/>
      <c r="CL48" s="711"/>
      <c r="CM48" s="711"/>
      <c r="CN48" s="711"/>
      <c r="CO48" s="711"/>
      <c r="CP48" s="711"/>
      <c r="CQ48" s="711"/>
      <c r="CR48" s="711"/>
      <c r="CS48" s="711"/>
      <c r="CT48" s="711"/>
      <c r="CU48" s="711"/>
      <c r="CV48" s="348"/>
      <c r="CW48" s="625"/>
      <c r="CX48" s="626"/>
      <c r="CY48" s="626"/>
      <c r="CZ48" s="626"/>
      <c r="DA48" s="626"/>
      <c r="DB48" s="626"/>
      <c r="DC48" s="626"/>
      <c r="DD48" s="626"/>
      <c r="DE48" s="626"/>
      <c r="DF48" s="626"/>
      <c r="DG48" s="626"/>
      <c r="DH48" s="626"/>
      <c r="DI48" s="626"/>
      <c r="DJ48" s="626"/>
      <c r="DK48" s="626"/>
      <c r="DL48" s="627"/>
      <c r="DM48" s="631"/>
      <c r="DN48" s="632"/>
      <c r="DO48" s="632"/>
      <c r="DP48" s="632"/>
      <c r="DQ48" s="632"/>
      <c r="DR48" s="632"/>
      <c r="DS48" s="632"/>
      <c r="DT48" s="632"/>
      <c r="DU48" s="632"/>
      <c r="DV48" s="632"/>
      <c r="DW48" s="632"/>
      <c r="DX48" s="632"/>
      <c r="DY48" s="632"/>
      <c r="DZ48" s="632"/>
      <c r="EA48" s="632"/>
      <c r="EB48" s="632"/>
      <c r="EC48" s="632"/>
      <c r="ED48" s="632"/>
      <c r="EE48" s="633"/>
      <c r="EF48" s="658"/>
      <c r="EG48" s="659"/>
      <c r="EH48" s="659"/>
      <c r="EI48" s="659"/>
      <c r="EJ48" s="659"/>
      <c r="EK48" s="660"/>
      <c r="EL48" s="646"/>
      <c r="EM48" s="647"/>
      <c r="EN48" s="647"/>
      <c r="EO48" s="647"/>
      <c r="EP48" s="647"/>
      <c r="EQ48" s="647"/>
      <c r="ER48" s="647"/>
      <c r="ES48" s="647"/>
      <c r="ET48" s="647"/>
      <c r="EU48" s="647"/>
      <c r="EV48" s="647"/>
      <c r="EW48" s="647"/>
      <c r="EX48" s="647"/>
      <c r="EY48" s="647"/>
      <c r="EZ48" s="647"/>
      <c r="FA48" s="647"/>
      <c r="FB48" s="647"/>
      <c r="FC48" s="647"/>
      <c r="FD48" s="648"/>
      <c r="FE48" s="646"/>
      <c r="FF48" s="647"/>
      <c r="FG48" s="647"/>
      <c r="FH48" s="647"/>
      <c r="FI48" s="647"/>
      <c r="FJ48" s="647"/>
      <c r="FK48" s="647"/>
      <c r="FL48" s="647"/>
      <c r="FM48" s="647"/>
      <c r="FN48" s="647"/>
      <c r="FO48" s="647"/>
      <c r="FP48" s="647"/>
      <c r="FQ48" s="647"/>
      <c r="FR48" s="647"/>
      <c r="FS48" s="647"/>
      <c r="FT48" s="647"/>
      <c r="FU48" s="647"/>
      <c r="FV48" s="647"/>
      <c r="FW48" s="647"/>
      <c r="FX48" s="647"/>
      <c r="FY48" s="647"/>
      <c r="FZ48" s="647"/>
      <c r="GA48" s="647"/>
      <c r="GB48" s="648"/>
      <c r="GC48" s="652"/>
      <c r="GD48" s="653"/>
      <c r="GE48" s="653"/>
      <c r="GF48" s="654"/>
    </row>
    <row r="49" spans="1:188" s="333" customFormat="1" ht="2.25" customHeight="1" x14ac:dyDescent="0.75">
      <c r="A49" s="349"/>
      <c r="B49" s="350"/>
      <c r="C49" s="350"/>
      <c r="D49" s="351"/>
      <c r="E49" s="352"/>
      <c r="F49" s="353"/>
      <c r="G49" s="353"/>
      <c r="H49" s="353"/>
      <c r="I49" s="353"/>
      <c r="J49" s="353"/>
      <c r="K49" s="353"/>
      <c r="L49" s="353"/>
      <c r="M49" s="353"/>
      <c r="N49" s="353"/>
      <c r="O49" s="353"/>
      <c r="P49" s="353"/>
      <c r="Q49" s="353"/>
      <c r="R49" s="353"/>
      <c r="S49" s="353"/>
      <c r="T49" s="353"/>
      <c r="U49" s="353"/>
      <c r="V49" s="353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3"/>
      <c r="AK49" s="353"/>
      <c r="AL49" s="353"/>
      <c r="AM49" s="353"/>
      <c r="AN49" s="353"/>
      <c r="AO49" s="353"/>
      <c r="AP49" s="353"/>
      <c r="AQ49" s="353"/>
      <c r="AR49" s="353"/>
      <c r="AS49" s="353"/>
      <c r="AT49" s="353"/>
      <c r="AU49" s="353"/>
      <c r="AV49" s="353"/>
      <c r="AW49" s="353"/>
      <c r="AX49" s="353"/>
      <c r="AY49" s="353"/>
      <c r="AZ49" s="353"/>
      <c r="BA49" s="353"/>
      <c r="BB49" s="353"/>
      <c r="BC49" s="353"/>
      <c r="BD49" s="353"/>
      <c r="BE49" s="353"/>
      <c r="BF49" s="353"/>
      <c r="BG49" s="353"/>
      <c r="BH49" s="353"/>
      <c r="BI49" s="353"/>
      <c r="BJ49" s="353"/>
      <c r="BK49" s="353"/>
      <c r="BL49" s="353"/>
      <c r="BM49" s="353"/>
      <c r="BN49" s="353"/>
      <c r="BO49" s="353"/>
      <c r="BP49" s="353"/>
      <c r="BQ49" s="353"/>
      <c r="BR49" s="353"/>
      <c r="BS49" s="353"/>
      <c r="BT49" s="353"/>
      <c r="BU49" s="353"/>
      <c r="BV49" s="353"/>
      <c r="BW49" s="353"/>
      <c r="BX49" s="353"/>
      <c r="BY49" s="353"/>
      <c r="BZ49" s="353"/>
      <c r="CA49" s="353"/>
      <c r="CB49" s="353"/>
      <c r="CC49" s="353"/>
      <c r="CD49" s="353"/>
      <c r="CE49" s="353"/>
      <c r="CF49" s="353"/>
      <c r="CG49" s="353"/>
      <c r="CH49" s="353"/>
      <c r="CI49" s="353"/>
      <c r="CJ49" s="353"/>
      <c r="CK49" s="353"/>
      <c r="CL49" s="353"/>
      <c r="CM49" s="353"/>
      <c r="CN49" s="353"/>
      <c r="CO49" s="353"/>
      <c r="CP49" s="353"/>
      <c r="CQ49" s="353"/>
      <c r="CR49" s="353"/>
      <c r="CS49" s="353"/>
      <c r="CT49" s="353"/>
      <c r="CU49" s="353"/>
      <c r="CV49" s="354"/>
      <c r="CW49" s="437"/>
      <c r="CX49" s="438"/>
      <c r="CY49" s="438"/>
      <c r="CZ49" s="438"/>
      <c r="DA49" s="438"/>
      <c r="DB49" s="438"/>
      <c r="DC49" s="438"/>
      <c r="DD49" s="438"/>
      <c r="DE49" s="438"/>
      <c r="DF49" s="438"/>
      <c r="DG49" s="438"/>
      <c r="DH49" s="438"/>
      <c r="DI49" s="438"/>
      <c r="DJ49" s="438"/>
      <c r="DK49" s="438"/>
      <c r="DL49" s="439"/>
      <c r="DM49" s="440"/>
      <c r="DN49" s="440"/>
      <c r="DO49" s="440"/>
      <c r="DP49" s="440"/>
      <c r="DQ49" s="440"/>
      <c r="DR49" s="440"/>
      <c r="DS49" s="440"/>
      <c r="DT49" s="440"/>
      <c r="DU49" s="440"/>
      <c r="DV49" s="440"/>
      <c r="DW49" s="440"/>
      <c r="DX49" s="440"/>
      <c r="DY49" s="440"/>
      <c r="DZ49" s="440"/>
      <c r="EA49" s="440"/>
      <c r="EB49" s="440"/>
      <c r="EC49" s="440"/>
      <c r="ED49" s="440"/>
      <c r="EE49" s="441"/>
      <c r="EF49" s="543"/>
      <c r="EG49" s="543"/>
      <c r="EH49" s="543"/>
      <c r="EI49" s="543"/>
      <c r="EJ49" s="543"/>
      <c r="EK49" s="544"/>
      <c r="EL49" s="423"/>
      <c r="EM49" s="423"/>
      <c r="EN49" s="423"/>
      <c r="EO49" s="423"/>
      <c r="EP49" s="423"/>
      <c r="EQ49" s="423"/>
      <c r="ER49" s="423"/>
      <c r="ES49" s="423"/>
      <c r="ET49" s="423"/>
      <c r="EU49" s="423"/>
      <c r="EV49" s="423"/>
      <c r="EW49" s="423"/>
      <c r="EX49" s="423"/>
      <c r="EY49" s="423"/>
      <c r="EZ49" s="423"/>
      <c r="FA49" s="423"/>
      <c r="FB49" s="423"/>
      <c r="FC49" s="423"/>
      <c r="FD49" s="424"/>
      <c r="FE49" s="423"/>
      <c r="FF49" s="423"/>
      <c r="FG49" s="423"/>
      <c r="FH49" s="423"/>
      <c r="FI49" s="423"/>
      <c r="FJ49" s="423"/>
      <c r="FK49" s="423"/>
      <c r="FL49" s="423"/>
      <c r="FM49" s="423"/>
      <c r="FN49" s="423"/>
      <c r="FO49" s="423"/>
      <c r="FP49" s="423"/>
      <c r="FQ49" s="423"/>
      <c r="FR49" s="423"/>
      <c r="FS49" s="423"/>
      <c r="FT49" s="423"/>
      <c r="FU49" s="423"/>
      <c r="FV49" s="423"/>
      <c r="FW49" s="423"/>
      <c r="FX49" s="423"/>
      <c r="FY49" s="423"/>
      <c r="FZ49" s="423"/>
      <c r="GA49" s="423"/>
      <c r="GB49" s="424"/>
      <c r="GC49" s="423"/>
      <c r="GD49" s="423"/>
      <c r="GE49" s="423"/>
      <c r="GF49" s="424"/>
    </row>
    <row r="50" spans="1:188" s="333" customFormat="1" ht="2.25" customHeight="1" x14ac:dyDescent="0.75">
      <c r="A50" s="355"/>
      <c r="B50" s="356"/>
      <c r="C50" s="356"/>
      <c r="D50" s="357"/>
      <c r="E50" s="329"/>
      <c r="F50" s="330"/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1"/>
      <c r="AR50" s="331"/>
      <c r="AS50" s="331"/>
      <c r="AT50" s="331"/>
      <c r="AU50" s="331"/>
      <c r="AV50" s="331"/>
      <c r="AW50" s="331"/>
      <c r="AX50" s="331"/>
      <c r="AY50" s="331"/>
      <c r="AZ50" s="331"/>
      <c r="BA50" s="331"/>
      <c r="BB50" s="331"/>
      <c r="BC50" s="331"/>
      <c r="BD50" s="331"/>
      <c r="BE50" s="331"/>
      <c r="BF50" s="331"/>
      <c r="BG50" s="331"/>
      <c r="BH50" s="331"/>
      <c r="BI50" s="331"/>
      <c r="BJ50" s="331"/>
      <c r="BK50" s="331"/>
      <c r="BL50" s="331"/>
      <c r="BM50" s="331"/>
      <c r="BN50" s="331"/>
      <c r="BO50" s="331"/>
      <c r="BP50" s="331"/>
      <c r="BQ50" s="331"/>
      <c r="BR50" s="331"/>
      <c r="BS50" s="331"/>
      <c r="BT50" s="331"/>
      <c r="BU50" s="331"/>
      <c r="BV50" s="331"/>
      <c r="BW50" s="331"/>
      <c r="BX50" s="331"/>
      <c r="BY50" s="331"/>
      <c r="BZ50" s="331"/>
      <c r="CA50" s="331"/>
      <c r="CB50" s="331"/>
      <c r="CC50" s="331"/>
      <c r="CD50" s="331"/>
      <c r="CE50" s="331"/>
      <c r="CF50" s="331"/>
      <c r="CG50" s="331"/>
      <c r="CH50" s="331"/>
      <c r="CI50" s="331"/>
      <c r="CJ50" s="331"/>
      <c r="CK50" s="331"/>
      <c r="CL50" s="331"/>
      <c r="CM50" s="331"/>
      <c r="CN50" s="331"/>
      <c r="CO50" s="331"/>
      <c r="CP50" s="331"/>
      <c r="CQ50" s="331"/>
      <c r="CR50" s="331"/>
      <c r="CS50" s="331"/>
      <c r="CT50" s="331"/>
      <c r="CU50" s="331"/>
      <c r="CV50" s="332"/>
      <c r="CW50" s="717"/>
      <c r="CX50" s="718"/>
      <c r="CY50" s="718"/>
      <c r="CZ50" s="718"/>
      <c r="DA50" s="718"/>
      <c r="DB50" s="718"/>
      <c r="DC50" s="718"/>
      <c r="DD50" s="718"/>
      <c r="DE50" s="718"/>
      <c r="DF50" s="718"/>
      <c r="DG50" s="718"/>
      <c r="DH50" s="718"/>
      <c r="DI50" s="718"/>
      <c r="DJ50" s="718"/>
      <c r="DK50" s="718"/>
      <c r="DL50" s="719"/>
      <c r="DM50" s="720"/>
      <c r="DN50" s="721"/>
      <c r="DO50" s="721"/>
      <c r="DP50" s="721"/>
      <c r="DQ50" s="721"/>
      <c r="DR50" s="721"/>
      <c r="DS50" s="721"/>
      <c r="DT50" s="721"/>
      <c r="DU50" s="721"/>
      <c r="DV50" s="721"/>
      <c r="DW50" s="721"/>
      <c r="DX50" s="721"/>
      <c r="DY50" s="721"/>
      <c r="DZ50" s="721"/>
      <c r="EA50" s="721"/>
      <c r="EB50" s="721"/>
      <c r="EC50" s="721"/>
      <c r="ED50" s="721"/>
      <c r="EE50" s="722"/>
      <c r="EF50" s="723"/>
      <c r="EG50" s="723"/>
      <c r="EH50" s="723"/>
      <c r="EI50" s="723"/>
      <c r="EJ50" s="723"/>
      <c r="EK50" s="724"/>
      <c r="EL50" s="405"/>
      <c r="EM50" s="406"/>
      <c r="EN50" s="406"/>
      <c r="EO50" s="406"/>
      <c r="EP50" s="406"/>
      <c r="EQ50" s="406"/>
      <c r="ER50" s="406"/>
      <c r="ES50" s="406"/>
      <c r="ET50" s="406"/>
      <c r="EU50" s="406"/>
      <c r="EV50" s="406"/>
      <c r="EW50" s="406"/>
      <c r="EX50" s="406"/>
      <c r="EY50" s="406"/>
      <c r="EZ50" s="406"/>
      <c r="FA50" s="406"/>
      <c r="FB50" s="406"/>
      <c r="FC50" s="406"/>
      <c r="FD50" s="407"/>
      <c r="FE50" s="405"/>
      <c r="FF50" s="406"/>
      <c r="FG50" s="406"/>
      <c r="FH50" s="406"/>
      <c r="FI50" s="406"/>
      <c r="FJ50" s="406"/>
      <c r="FK50" s="406"/>
      <c r="FL50" s="406"/>
      <c r="FM50" s="406"/>
      <c r="FN50" s="406"/>
      <c r="FO50" s="406"/>
      <c r="FP50" s="406"/>
      <c r="FQ50" s="406"/>
      <c r="FR50" s="406"/>
      <c r="FS50" s="406"/>
      <c r="FT50" s="406"/>
      <c r="FU50" s="406"/>
      <c r="FV50" s="406"/>
      <c r="FW50" s="406"/>
      <c r="FX50" s="406"/>
      <c r="FY50" s="406"/>
      <c r="FZ50" s="406"/>
      <c r="GA50" s="406"/>
      <c r="GB50" s="407"/>
      <c r="GC50" s="408"/>
      <c r="GD50" s="409"/>
      <c r="GE50" s="409"/>
      <c r="GF50" s="410"/>
    </row>
    <row r="51" spans="1:188" s="333" customFormat="1" ht="4.5" customHeight="1" x14ac:dyDescent="0.75">
      <c r="A51" s="713">
        <f ca="1">IF($A35&lt;MAX(DT!A:A),A35+1,"")</f>
        <v>2</v>
      </c>
      <c r="B51" s="714"/>
      <c r="C51" s="714"/>
      <c r="D51" s="715"/>
      <c r="E51" s="358"/>
      <c r="F51" s="679" t="str">
        <f ca="1">IF(ISNUMBER($A51),MID(LOOKUP($A51,DT!$A:$A,DT!$G:$G),1,1),"")</f>
        <v>1</v>
      </c>
      <c r="G51" s="641"/>
      <c r="H51" s="642"/>
      <c r="I51" s="334"/>
      <c r="J51" s="680" t="str">
        <f ca="1">IF(ISNUMBER($A51),MID(LOOKUP($A51,DT!$A:$A,DT!$G:$G),2,1),"")</f>
        <v>1</v>
      </c>
      <c r="K51" s="641"/>
      <c r="L51" s="641"/>
      <c r="M51" s="641" t="str">
        <f ca="1">IF(ISNUMBER($A51),MID(LOOKUP($A51,DT!$A:$A,DT!$G:$G),3,1),"")</f>
        <v>0</v>
      </c>
      <c r="N51" s="641"/>
      <c r="O51" s="641"/>
      <c r="P51" s="641" t="str">
        <f ca="1">IF(ISNUMBER($A51),MID(LOOKUP($A51,DT!$A:$A,DT!$G:$G),4,1),"")</f>
        <v>2</v>
      </c>
      <c r="Q51" s="641"/>
      <c r="R51" s="641"/>
      <c r="S51" s="641" t="str">
        <f ca="1">IF(ISNUMBER($A51),MID(LOOKUP($A51,DT!$A:$A,DT!$G:$G),5,1),"")</f>
        <v>0</v>
      </c>
      <c r="T51" s="641"/>
      <c r="U51" s="642"/>
      <c r="V51" s="334"/>
      <c r="W51" s="680" t="str">
        <f ca="1">IF(ISNUMBER($A51),MID(LOOKUP($A51,DT!$A:$A,DT!$G:$G),6,1),"")</f>
        <v>0</v>
      </c>
      <c r="X51" s="641"/>
      <c r="Y51" s="641"/>
      <c r="Z51" s="641" t="str">
        <f ca="1">IF(ISNUMBER($A51),MID(LOOKUP($A51,DT!$A:$A,DT!$G:$G),7,1),"")</f>
        <v>0</v>
      </c>
      <c r="AA51" s="641"/>
      <c r="AB51" s="641"/>
      <c r="AC51" s="641" t="str">
        <f ca="1">IF(ISNUMBER($A51),MID(LOOKUP($A51,DT!$A:$A,DT!$G:$G),8,1),"")</f>
        <v>3</v>
      </c>
      <c r="AD51" s="641"/>
      <c r="AE51" s="641"/>
      <c r="AF51" s="641" t="str">
        <f ca="1">IF(ISNUMBER($A51),MID(LOOKUP($A51,DT!$A:$A,DT!$G:$G),9,1),"")</f>
        <v>7</v>
      </c>
      <c r="AG51" s="641"/>
      <c r="AH51" s="641"/>
      <c r="AI51" s="641" t="str">
        <f ca="1">IF(ISNUMBER($A51),MID(LOOKUP($A51,DT!$A:$A,DT!$G:$G),10,1),"")</f>
        <v>1</v>
      </c>
      <c r="AJ51" s="641"/>
      <c r="AK51" s="642"/>
      <c r="AL51" s="334"/>
      <c r="AM51" s="680" t="str">
        <f ca="1">IF(ISNUMBER($A51),MID(LOOKUP($A51,DT!$A:$A,DT!$G:$G),11,1),"")</f>
        <v>1</v>
      </c>
      <c r="AN51" s="641"/>
      <c r="AO51" s="641"/>
      <c r="AP51" s="641" t="str">
        <f ca="1">IF(ISNUMBER($A51),MID(LOOKUP($A51,DT!$A:$A,DT!$G:$G),12,1),"")</f>
        <v>3</v>
      </c>
      <c r="AQ51" s="641"/>
      <c r="AR51" s="642"/>
      <c r="AS51" s="335"/>
      <c r="AT51" s="679" t="str">
        <f ca="1">IF(ISNUMBER($A51),MID(LOOKUP($A51,DT!$A:$A,DT!$G:$G),13,1),"")</f>
        <v>0</v>
      </c>
      <c r="AU51" s="641"/>
      <c r="AV51" s="642"/>
      <c r="AW51" s="336"/>
      <c r="AX51" s="336"/>
      <c r="AY51" s="336"/>
      <c r="AZ51" s="336"/>
      <c r="BA51" s="336"/>
      <c r="BB51" s="336"/>
      <c r="BC51" s="336"/>
      <c r="BD51" s="336"/>
      <c r="BE51" s="336"/>
      <c r="BF51" s="336"/>
      <c r="BG51" s="336"/>
      <c r="BH51" s="336"/>
      <c r="BI51" s="336"/>
      <c r="BJ51" s="336"/>
      <c r="BK51" s="336"/>
      <c r="BL51" s="336"/>
      <c r="BM51" s="336"/>
      <c r="BN51" s="336"/>
      <c r="BO51" s="336"/>
      <c r="BP51" s="336"/>
      <c r="BQ51" s="679">
        <f ca="1">IF($A51="","",VLOOKUP($A51,DT!$A$2:$O$252,15))</f>
        <v>0</v>
      </c>
      <c r="BR51" s="641"/>
      <c r="BS51" s="641"/>
      <c r="BT51" s="640">
        <f ca="1">IF($A51="","",VLOOKUP($A51,DT!$A$2:$O$252,15))</f>
        <v>0</v>
      </c>
      <c r="BU51" s="641"/>
      <c r="BV51" s="641"/>
      <c r="BW51" s="640">
        <f ca="1">IF($A51="","",VLOOKUP($A51,DT!$A$2:$O$252,15))</f>
        <v>0</v>
      </c>
      <c r="BX51" s="641"/>
      <c r="BY51" s="641"/>
      <c r="BZ51" s="640">
        <f ca="1">IF($A51="","",VLOOKUP($A51,DT!$A$2:$O$252,15))</f>
        <v>0</v>
      </c>
      <c r="CA51" s="641"/>
      <c r="CB51" s="641"/>
      <c r="CC51" s="640">
        <f ca="1">IF($A51="","",VLOOKUP($A51,DT!$A$2:$O$252,15))</f>
        <v>0</v>
      </c>
      <c r="CD51" s="641"/>
      <c r="CE51" s="642"/>
      <c r="CF51" s="337"/>
      <c r="CV51" s="359"/>
      <c r="CW51" s="673" t="str">
        <f ca="1">IF(ISNUMBER($A51),LOOKUP($A51,DT!$A:$A,DT!M:$M),"")</f>
        <v>25/01/2563</v>
      </c>
      <c r="CX51" s="674"/>
      <c r="CY51" s="674"/>
      <c r="CZ51" s="674"/>
      <c r="DA51" s="674"/>
      <c r="DB51" s="674"/>
      <c r="DC51" s="674"/>
      <c r="DD51" s="674"/>
      <c r="DE51" s="674"/>
      <c r="DF51" s="674"/>
      <c r="DG51" s="674"/>
      <c r="DH51" s="674"/>
      <c r="DI51" s="674"/>
      <c r="DJ51" s="674"/>
      <c r="DK51" s="674"/>
      <c r="DL51" s="675"/>
      <c r="DM51" s="667" t="str">
        <f ca="1">IF(ISNUMBER($A51),LOOKUP($A51,DT!$A:$A,DT!I:I),"")</f>
        <v>ค่าจ้าง</v>
      </c>
      <c r="DN51" s="668"/>
      <c r="DO51" s="668"/>
      <c r="DP51" s="668"/>
      <c r="DQ51" s="668"/>
      <c r="DR51" s="668"/>
      <c r="DS51" s="668"/>
      <c r="DT51" s="668"/>
      <c r="DU51" s="668"/>
      <c r="DV51" s="668"/>
      <c r="DW51" s="668"/>
      <c r="DX51" s="668"/>
      <c r="DY51" s="668"/>
      <c r="DZ51" s="668"/>
      <c r="EA51" s="668"/>
      <c r="EB51" s="668"/>
      <c r="EC51" s="668"/>
      <c r="ED51" s="668"/>
      <c r="EE51" s="669"/>
      <c r="EF51" s="661">
        <f ca="1">IF(ISNUMBER($A51),LOOKUP($A51,DT!$A:$A,DT!$J:J),"")</f>
        <v>3</v>
      </c>
      <c r="EG51" s="662"/>
      <c r="EH51" s="662"/>
      <c r="EI51" s="662"/>
      <c r="EJ51" s="662"/>
      <c r="EK51" s="663"/>
      <c r="EL51" s="634">
        <f ca="1">IF(ISNUMBER($A51),LOOKUP($A51,DT!$A:$A,DT!$K:K),"")</f>
        <v>10000</v>
      </c>
      <c r="EM51" s="635"/>
      <c r="EN51" s="635"/>
      <c r="EO51" s="635"/>
      <c r="EP51" s="635"/>
      <c r="EQ51" s="635"/>
      <c r="ER51" s="635"/>
      <c r="ES51" s="635"/>
      <c r="ET51" s="635"/>
      <c r="EU51" s="635"/>
      <c r="EV51" s="635"/>
      <c r="EW51" s="635"/>
      <c r="EX51" s="635"/>
      <c r="EY51" s="635"/>
      <c r="EZ51" s="635"/>
      <c r="FA51" s="635"/>
      <c r="FB51" s="635"/>
      <c r="FC51" s="635"/>
      <c r="FD51" s="636"/>
      <c r="FE51" s="634">
        <f ca="1">IF(ISNUMBER($A51),LOOKUP($A51,DT!$A:$A,DT!$L:L),"")</f>
        <v>300</v>
      </c>
      <c r="FF51" s="635"/>
      <c r="FG51" s="635"/>
      <c r="FH51" s="635"/>
      <c r="FI51" s="635"/>
      <c r="FJ51" s="635"/>
      <c r="FK51" s="635"/>
      <c r="FL51" s="635"/>
      <c r="FM51" s="635"/>
      <c r="FN51" s="635"/>
      <c r="FO51" s="635"/>
      <c r="FP51" s="635"/>
      <c r="FQ51" s="635"/>
      <c r="FR51" s="635"/>
      <c r="FS51" s="635"/>
      <c r="FT51" s="635"/>
      <c r="FU51" s="635"/>
      <c r="FV51" s="635"/>
      <c r="FW51" s="635"/>
      <c r="FX51" s="635"/>
      <c r="FY51" s="635"/>
      <c r="FZ51" s="635"/>
      <c r="GA51" s="635"/>
      <c r="GB51" s="636"/>
      <c r="GC51" s="616">
        <f ca="1">IF(ISNUMBER($A51),LOOKUP($A51,DT!$A:$Q,DT!$Q:$Q),"")</f>
        <v>1</v>
      </c>
      <c r="GD51" s="617"/>
      <c r="GE51" s="617"/>
      <c r="GF51" s="618"/>
    </row>
    <row r="52" spans="1:188" s="333" customFormat="1" ht="4.5" customHeight="1" x14ac:dyDescent="0.75">
      <c r="A52" s="716"/>
      <c r="B52" s="714"/>
      <c r="C52" s="714"/>
      <c r="D52" s="715"/>
      <c r="E52" s="358"/>
      <c r="F52" s="680"/>
      <c r="G52" s="641"/>
      <c r="H52" s="642"/>
      <c r="I52" s="339"/>
      <c r="J52" s="680"/>
      <c r="K52" s="641"/>
      <c r="L52" s="641"/>
      <c r="M52" s="641"/>
      <c r="N52" s="641"/>
      <c r="O52" s="641"/>
      <c r="P52" s="641"/>
      <c r="Q52" s="641"/>
      <c r="R52" s="641"/>
      <c r="S52" s="641"/>
      <c r="T52" s="641"/>
      <c r="U52" s="642"/>
      <c r="V52" s="339"/>
      <c r="W52" s="680"/>
      <c r="X52" s="641"/>
      <c r="Y52" s="641"/>
      <c r="Z52" s="641"/>
      <c r="AA52" s="641"/>
      <c r="AB52" s="641"/>
      <c r="AC52" s="641"/>
      <c r="AD52" s="641"/>
      <c r="AE52" s="641"/>
      <c r="AF52" s="641"/>
      <c r="AG52" s="641"/>
      <c r="AH52" s="641"/>
      <c r="AI52" s="641"/>
      <c r="AJ52" s="641"/>
      <c r="AK52" s="642"/>
      <c r="AL52" s="339"/>
      <c r="AM52" s="680"/>
      <c r="AN52" s="641"/>
      <c r="AO52" s="641"/>
      <c r="AP52" s="641"/>
      <c r="AQ52" s="641"/>
      <c r="AR52" s="642"/>
      <c r="AS52" s="340"/>
      <c r="AT52" s="680"/>
      <c r="AU52" s="641"/>
      <c r="AV52" s="642"/>
      <c r="AW52" s="336"/>
      <c r="AX52" s="336"/>
      <c r="AY52" s="336"/>
      <c r="AZ52" s="336"/>
      <c r="BA52" s="336"/>
      <c r="BB52" s="336"/>
      <c r="BC52" s="336"/>
      <c r="BD52" s="336"/>
      <c r="BE52" s="336"/>
      <c r="BF52" s="336"/>
      <c r="BG52" s="336"/>
      <c r="BH52" s="336"/>
      <c r="BI52" s="336"/>
      <c r="BJ52" s="336"/>
      <c r="BK52" s="336"/>
      <c r="BL52" s="336"/>
      <c r="BM52" s="336"/>
      <c r="BN52" s="336"/>
      <c r="BO52" s="336"/>
      <c r="BP52" s="336"/>
      <c r="BQ52" s="680"/>
      <c r="BR52" s="641"/>
      <c r="BS52" s="641"/>
      <c r="BT52" s="641"/>
      <c r="BU52" s="641"/>
      <c r="BV52" s="641"/>
      <c r="BW52" s="641"/>
      <c r="BX52" s="641"/>
      <c r="BY52" s="641"/>
      <c r="BZ52" s="641"/>
      <c r="CA52" s="641"/>
      <c r="CB52" s="641"/>
      <c r="CC52" s="641"/>
      <c r="CD52" s="641"/>
      <c r="CE52" s="642"/>
      <c r="CF52" s="337"/>
      <c r="CV52" s="359"/>
      <c r="CW52" s="673"/>
      <c r="CX52" s="674"/>
      <c r="CY52" s="674"/>
      <c r="CZ52" s="674"/>
      <c r="DA52" s="674"/>
      <c r="DB52" s="674"/>
      <c r="DC52" s="674"/>
      <c r="DD52" s="674"/>
      <c r="DE52" s="674"/>
      <c r="DF52" s="674"/>
      <c r="DG52" s="674"/>
      <c r="DH52" s="674"/>
      <c r="DI52" s="674"/>
      <c r="DJ52" s="674"/>
      <c r="DK52" s="674"/>
      <c r="DL52" s="675"/>
      <c r="DM52" s="667"/>
      <c r="DN52" s="668"/>
      <c r="DO52" s="668"/>
      <c r="DP52" s="668"/>
      <c r="DQ52" s="668"/>
      <c r="DR52" s="668"/>
      <c r="DS52" s="668"/>
      <c r="DT52" s="668"/>
      <c r="DU52" s="668"/>
      <c r="DV52" s="668"/>
      <c r="DW52" s="668"/>
      <c r="DX52" s="668"/>
      <c r="DY52" s="668"/>
      <c r="DZ52" s="668"/>
      <c r="EA52" s="668"/>
      <c r="EB52" s="668"/>
      <c r="EC52" s="668"/>
      <c r="ED52" s="668"/>
      <c r="EE52" s="669"/>
      <c r="EF52" s="661"/>
      <c r="EG52" s="662"/>
      <c r="EH52" s="662"/>
      <c r="EI52" s="662"/>
      <c r="EJ52" s="662"/>
      <c r="EK52" s="663"/>
      <c r="EL52" s="634"/>
      <c r="EM52" s="635"/>
      <c r="EN52" s="635"/>
      <c r="EO52" s="635"/>
      <c r="EP52" s="635"/>
      <c r="EQ52" s="635"/>
      <c r="ER52" s="635"/>
      <c r="ES52" s="635"/>
      <c r="ET52" s="635"/>
      <c r="EU52" s="635"/>
      <c r="EV52" s="635"/>
      <c r="EW52" s="635"/>
      <c r="EX52" s="635"/>
      <c r="EY52" s="635"/>
      <c r="EZ52" s="635"/>
      <c r="FA52" s="635"/>
      <c r="FB52" s="635"/>
      <c r="FC52" s="635"/>
      <c r="FD52" s="636"/>
      <c r="FE52" s="634"/>
      <c r="FF52" s="635"/>
      <c r="FG52" s="635"/>
      <c r="FH52" s="635"/>
      <c r="FI52" s="635"/>
      <c r="FJ52" s="635"/>
      <c r="FK52" s="635"/>
      <c r="FL52" s="635"/>
      <c r="FM52" s="635"/>
      <c r="FN52" s="635"/>
      <c r="FO52" s="635"/>
      <c r="FP52" s="635"/>
      <c r="FQ52" s="635"/>
      <c r="FR52" s="635"/>
      <c r="FS52" s="635"/>
      <c r="FT52" s="635"/>
      <c r="FU52" s="635"/>
      <c r="FV52" s="635"/>
      <c r="FW52" s="635"/>
      <c r="FX52" s="635"/>
      <c r="FY52" s="635"/>
      <c r="FZ52" s="635"/>
      <c r="GA52" s="635"/>
      <c r="GB52" s="636"/>
      <c r="GC52" s="616"/>
      <c r="GD52" s="617"/>
      <c r="GE52" s="617"/>
      <c r="GF52" s="618"/>
    </row>
    <row r="53" spans="1:188" s="333" customFormat="1" ht="4.5" customHeight="1" x14ac:dyDescent="0.75">
      <c r="A53" s="716"/>
      <c r="B53" s="714"/>
      <c r="C53" s="714"/>
      <c r="D53" s="715"/>
      <c r="E53" s="358"/>
      <c r="F53" s="680"/>
      <c r="G53" s="641"/>
      <c r="H53" s="642"/>
      <c r="I53" s="341"/>
      <c r="J53" s="680"/>
      <c r="K53" s="641"/>
      <c r="L53" s="641"/>
      <c r="M53" s="641"/>
      <c r="N53" s="641"/>
      <c r="O53" s="641"/>
      <c r="P53" s="641"/>
      <c r="Q53" s="641"/>
      <c r="R53" s="641"/>
      <c r="S53" s="641"/>
      <c r="T53" s="641"/>
      <c r="U53" s="642"/>
      <c r="V53" s="341"/>
      <c r="W53" s="680"/>
      <c r="X53" s="641"/>
      <c r="Y53" s="641"/>
      <c r="Z53" s="641"/>
      <c r="AA53" s="641"/>
      <c r="AB53" s="641"/>
      <c r="AC53" s="641"/>
      <c r="AD53" s="641"/>
      <c r="AE53" s="641"/>
      <c r="AF53" s="641"/>
      <c r="AG53" s="641"/>
      <c r="AH53" s="641"/>
      <c r="AI53" s="641"/>
      <c r="AJ53" s="641"/>
      <c r="AK53" s="642"/>
      <c r="AL53" s="341"/>
      <c r="AM53" s="680"/>
      <c r="AN53" s="641"/>
      <c r="AO53" s="641"/>
      <c r="AP53" s="641"/>
      <c r="AQ53" s="641"/>
      <c r="AR53" s="642"/>
      <c r="AS53" s="342"/>
      <c r="AT53" s="680"/>
      <c r="AU53" s="641"/>
      <c r="AV53" s="642"/>
      <c r="AW53" s="336"/>
      <c r="AX53" s="336"/>
      <c r="AY53" s="336"/>
      <c r="AZ53" s="336"/>
      <c r="BA53" s="336"/>
      <c r="BB53" s="336"/>
      <c r="BC53" s="336"/>
      <c r="BD53" s="336"/>
      <c r="BE53" s="336"/>
      <c r="BF53" s="336"/>
      <c r="BG53" s="336"/>
      <c r="BH53" s="336"/>
      <c r="BI53" s="336"/>
      <c r="BJ53" s="336"/>
      <c r="BK53" s="336"/>
      <c r="BL53" s="336"/>
      <c r="BM53" s="336"/>
      <c r="BN53" s="336"/>
      <c r="BO53" s="336"/>
      <c r="BP53" s="336"/>
      <c r="BQ53" s="680"/>
      <c r="BR53" s="641"/>
      <c r="BS53" s="641"/>
      <c r="BT53" s="641"/>
      <c r="BU53" s="641"/>
      <c r="BV53" s="641"/>
      <c r="BW53" s="641"/>
      <c r="BX53" s="641"/>
      <c r="BY53" s="641"/>
      <c r="BZ53" s="641"/>
      <c r="CA53" s="641"/>
      <c r="CB53" s="641"/>
      <c r="CC53" s="641"/>
      <c r="CD53" s="641"/>
      <c r="CE53" s="642"/>
      <c r="CF53" s="337"/>
      <c r="CV53" s="359"/>
      <c r="CW53" s="673"/>
      <c r="CX53" s="674"/>
      <c r="CY53" s="674"/>
      <c r="CZ53" s="674"/>
      <c r="DA53" s="674"/>
      <c r="DB53" s="674"/>
      <c r="DC53" s="674"/>
      <c r="DD53" s="674"/>
      <c r="DE53" s="674"/>
      <c r="DF53" s="674"/>
      <c r="DG53" s="674"/>
      <c r="DH53" s="674"/>
      <c r="DI53" s="674"/>
      <c r="DJ53" s="674"/>
      <c r="DK53" s="674"/>
      <c r="DL53" s="675"/>
      <c r="DM53" s="667"/>
      <c r="DN53" s="668"/>
      <c r="DO53" s="668"/>
      <c r="DP53" s="668"/>
      <c r="DQ53" s="668"/>
      <c r="DR53" s="668"/>
      <c r="DS53" s="668"/>
      <c r="DT53" s="668"/>
      <c r="DU53" s="668"/>
      <c r="DV53" s="668"/>
      <c r="DW53" s="668"/>
      <c r="DX53" s="668"/>
      <c r="DY53" s="668"/>
      <c r="DZ53" s="668"/>
      <c r="EA53" s="668"/>
      <c r="EB53" s="668"/>
      <c r="EC53" s="668"/>
      <c r="ED53" s="668"/>
      <c r="EE53" s="669"/>
      <c r="EF53" s="661"/>
      <c r="EG53" s="662"/>
      <c r="EH53" s="662"/>
      <c r="EI53" s="662"/>
      <c r="EJ53" s="662"/>
      <c r="EK53" s="663"/>
      <c r="EL53" s="634"/>
      <c r="EM53" s="635"/>
      <c r="EN53" s="635"/>
      <c r="EO53" s="635"/>
      <c r="EP53" s="635"/>
      <c r="EQ53" s="635"/>
      <c r="ER53" s="635"/>
      <c r="ES53" s="635"/>
      <c r="ET53" s="635"/>
      <c r="EU53" s="635"/>
      <c r="EV53" s="635"/>
      <c r="EW53" s="635"/>
      <c r="EX53" s="635"/>
      <c r="EY53" s="635"/>
      <c r="EZ53" s="635"/>
      <c r="FA53" s="635"/>
      <c r="FB53" s="635"/>
      <c r="FC53" s="635"/>
      <c r="FD53" s="636"/>
      <c r="FE53" s="634"/>
      <c r="FF53" s="635"/>
      <c r="FG53" s="635"/>
      <c r="FH53" s="635"/>
      <c r="FI53" s="635"/>
      <c r="FJ53" s="635"/>
      <c r="FK53" s="635"/>
      <c r="FL53" s="635"/>
      <c r="FM53" s="635"/>
      <c r="FN53" s="635"/>
      <c r="FO53" s="635"/>
      <c r="FP53" s="635"/>
      <c r="FQ53" s="635"/>
      <c r="FR53" s="635"/>
      <c r="FS53" s="635"/>
      <c r="FT53" s="635"/>
      <c r="FU53" s="635"/>
      <c r="FV53" s="635"/>
      <c r="FW53" s="635"/>
      <c r="FX53" s="635"/>
      <c r="FY53" s="635"/>
      <c r="FZ53" s="635"/>
      <c r="GA53" s="635"/>
      <c r="GB53" s="636"/>
      <c r="GC53" s="616"/>
      <c r="GD53" s="617"/>
      <c r="GE53" s="617"/>
      <c r="GF53" s="618"/>
    </row>
    <row r="54" spans="1:188" s="333" customFormat="1" ht="4.5" customHeight="1" x14ac:dyDescent="0.75">
      <c r="A54" s="716"/>
      <c r="B54" s="714"/>
      <c r="C54" s="714"/>
      <c r="D54" s="715"/>
      <c r="E54" s="358"/>
      <c r="F54" s="680"/>
      <c r="G54" s="641"/>
      <c r="H54" s="642"/>
      <c r="I54" s="341"/>
      <c r="J54" s="680"/>
      <c r="K54" s="641"/>
      <c r="L54" s="641"/>
      <c r="M54" s="641"/>
      <c r="N54" s="641"/>
      <c r="O54" s="641"/>
      <c r="P54" s="641"/>
      <c r="Q54" s="641"/>
      <c r="R54" s="641"/>
      <c r="S54" s="641"/>
      <c r="T54" s="641"/>
      <c r="U54" s="642"/>
      <c r="V54" s="341"/>
      <c r="W54" s="680"/>
      <c r="X54" s="641"/>
      <c r="Y54" s="641"/>
      <c r="Z54" s="641"/>
      <c r="AA54" s="641"/>
      <c r="AB54" s="641"/>
      <c r="AC54" s="641"/>
      <c r="AD54" s="641"/>
      <c r="AE54" s="641"/>
      <c r="AF54" s="641"/>
      <c r="AG54" s="641"/>
      <c r="AH54" s="641"/>
      <c r="AI54" s="641"/>
      <c r="AJ54" s="641"/>
      <c r="AK54" s="642"/>
      <c r="AL54" s="341"/>
      <c r="AM54" s="680"/>
      <c r="AN54" s="641"/>
      <c r="AO54" s="641"/>
      <c r="AP54" s="641"/>
      <c r="AQ54" s="641"/>
      <c r="AR54" s="642"/>
      <c r="AS54" s="342"/>
      <c r="AT54" s="680"/>
      <c r="AU54" s="641"/>
      <c r="AV54" s="642"/>
      <c r="AW54" s="336"/>
      <c r="AX54" s="336"/>
      <c r="AY54" s="336"/>
      <c r="AZ54" s="336"/>
      <c r="BA54" s="336"/>
      <c r="BB54" s="336"/>
      <c r="BC54" s="336"/>
      <c r="BD54" s="336"/>
      <c r="BE54" s="336"/>
      <c r="BF54" s="336"/>
      <c r="BG54" s="336"/>
      <c r="BH54" s="336"/>
      <c r="BI54" s="336"/>
      <c r="BJ54" s="336"/>
      <c r="BK54" s="336"/>
      <c r="BL54" s="336"/>
      <c r="BM54" s="336"/>
      <c r="BN54" s="336"/>
      <c r="BO54" s="336"/>
      <c r="BP54" s="336"/>
      <c r="BQ54" s="680"/>
      <c r="BR54" s="641"/>
      <c r="BS54" s="641"/>
      <c r="BT54" s="641"/>
      <c r="BU54" s="641"/>
      <c r="BV54" s="641"/>
      <c r="BW54" s="641"/>
      <c r="BX54" s="641"/>
      <c r="BY54" s="641"/>
      <c r="BZ54" s="641"/>
      <c r="CA54" s="641"/>
      <c r="CB54" s="641"/>
      <c r="CC54" s="641"/>
      <c r="CD54" s="641"/>
      <c r="CE54" s="642"/>
      <c r="CF54" s="337"/>
      <c r="CV54" s="359"/>
      <c r="CW54" s="676"/>
      <c r="CX54" s="677"/>
      <c r="CY54" s="677"/>
      <c r="CZ54" s="677"/>
      <c r="DA54" s="677"/>
      <c r="DB54" s="677"/>
      <c r="DC54" s="677"/>
      <c r="DD54" s="677"/>
      <c r="DE54" s="677"/>
      <c r="DF54" s="677"/>
      <c r="DG54" s="677"/>
      <c r="DH54" s="677"/>
      <c r="DI54" s="677"/>
      <c r="DJ54" s="677"/>
      <c r="DK54" s="677"/>
      <c r="DL54" s="678"/>
      <c r="DM54" s="670"/>
      <c r="DN54" s="671"/>
      <c r="DO54" s="671"/>
      <c r="DP54" s="671"/>
      <c r="DQ54" s="671"/>
      <c r="DR54" s="671"/>
      <c r="DS54" s="671"/>
      <c r="DT54" s="671"/>
      <c r="DU54" s="671"/>
      <c r="DV54" s="671"/>
      <c r="DW54" s="671"/>
      <c r="DX54" s="671"/>
      <c r="DY54" s="671"/>
      <c r="DZ54" s="671"/>
      <c r="EA54" s="671"/>
      <c r="EB54" s="671"/>
      <c r="EC54" s="671"/>
      <c r="ED54" s="671"/>
      <c r="EE54" s="672"/>
      <c r="EF54" s="664"/>
      <c r="EG54" s="665"/>
      <c r="EH54" s="665"/>
      <c r="EI54" s="665"/>
      <c r="EJ54" s="665"/>
      <c r="EK54" s="666"/>
      <c r="EL54" s="637"/>
      <c r="EM54" s="638"/>
      <c r="EN54" s="638"/>
      <c r="EO54" s="638"/>
      <c r="EP54" s="638"/>
      <c r="EQ54" s="638"/>
      <c r="ER54" s="638"/>
      <c r="ES54" s="638"/>
      <c r="ET54" s="638"/>
      <c r="EU54" s="638"/>
      <c r="EV54" s="638"/>
      <c r="EW54" s="638"/>
      <c r="EX54" s="638"/>
      <c r="EY54" s="638"/>
      <c r="EZ54" s="638"/>
      <c r="FA54" s="638"/>
      <c r="FB54" s="638"/>
      <c r="FC54" s="638"/>
      <c r="FD54" s="639"/>
      <c r="FE54" s="637"/>
      <c r="FF54" s="638"/>
      <c r="FG54" s="638"/>
      <c r="FH54" s="638"/>
      <c r="FI54" s="638"/>
      <c r="FJ54" s="638"/>
      <c r="FK54" s="638"/>
      <c r="FL54" s="638"/>
      <c r="FM54" s="638"/>
      <c r="FN54" s="638"/>
      <c r="FO54" s="638"/>
      <c r="FP54" s="638"/>
      <c r="FQ54" s="638"/>
      <c r="FR54" s="638"/>
      <c r="FS54" s="638"/>
      <c r="FT54" s="638"/>
      <c r="FU54" s="638"/>
      <c r="FV54" s="638"/>
      <c r="FW54" s="638"/>
      <c r="FX54" s="638"/>
      <c r="FY54" s="638"/>
      <c r="FZ54" s="638"/>
      <c r="GA54" s="638"/>
      <c r="GB54" s="639"/>
      <c r="GC54" s="619"/>
      <c r="GD54" s="620"/>
      <c r="GE54" s="620"/>
      <c r="GF54" s="621"/>
    </row>
    <row r="55" spans="1:188" s="333" customFormat="1" ht="2.25" customHeight="1" x14ac:dyDescent="0.75">
      <c r="A55" s="716"/>
      <c r="B55" s="714"/>
      <c r="C55" s="714"/>
      <c r="D55" s="715"/>
      <c r="E55" s="358"/>
      <c r="F55" s="336"/>
      <c r="G55" s="336"/>
      <c r="H55" s="336"/>
      <c r="I55" s="344"/>
      <c r="J55" s="344"/>
      <c r="K55" s="344"/>
      <c r="L55" s="344"/>
      <c r="M55" s="344"/>
      <c r="N55" s="344"/>
      <c r="O55" s="344"/>
      <c r="P55" s="344"/>
      <c r="Q55" s="344"/>
      <c r="R55" s="344"/>
      <c r="S55" s="344"/>
      <c r="T55" s="344"/>
      <c r="U55" s="344"/>
      <c r="V55" s="344"/>
      <c r="W55" s="344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4"/>
      <c r="AL55" s="344"/>
      <c r="AM55" s="344"/>
      <c r="AN55" s="344"/>
      <c r="AO55" s="344"/>
      <c r="AP55" s="344"/>
      <c r="AQ55" s="337"/>
      <c r="AR55" s="337"/>
      <c r="AS55" s="337"/>
      <c r="AT55" s="337"/>
      <c r="AU55" s="337"/>
      <c r="AV55" s="337"/>
      <c r="AW55" s="337"/>
      <c r="AX55" s="337"/>
      <c r="AY55" s="337"/>
      <c r="AZ55" s="337"/>
      <c r="BA55" s="337"/>
      <c r="BB55" s="337"/>
      <c r="BC55" s="337"/>
      <c r="BD55" s="337"/>
      <c r="BE55" s="337"/>
      <c r="BF55" s="337"/>
      <c r="BG55" s="337"/>
      <c r="BH55" s="337"/>
      <c r="BI55" s="337"/>
      <c r="BJ55" s="337"/>
      <c r="BK55" s="337"/>
      <c r="BL55" s="337"/>
      <c r="BM55" s="337"/>
      <c r="BN55" s="337"/>
      <c r="BO55" s="337"/>
      <c r="BP55" s="337"/>
      <c r="BQ55" s="337"/>
      <c r="BR55" s="337"/>
      <c r="BS55" s="337"/>
      <c r="BT55" s="337"/>
      <c r="BU55" s="337"/>
      <c r="BV55" s="337"/>
      <c r="BW55" s="337"/>
      <c r="BX55" s="337"/>
      <c r="BY55" s="337"/>
      <c r="BZ55" s="337"/>
      <c r="CA55" s="337"/>
      <c r="CB55" s="337"/>
      <c r="CC55" s="337"/>
      <c r="CD55" s="337"/>
      <c r="CE55" s="337"/>
      <c r="CF55" s="337"/>
      <c r="CG55" s="337"/>
      <c r="CH55" s="337"/>
      <c r="CI55" s="337"/>
      <c r="CJ55" s="337"/>
      <c r="CK55" s="337"/>
      <c r="CL55" s="337"/>
      <c r="CM55" s="337"/>
      <c r="CN55" s="337"/>
      <c r="CO55" s="337"/>
      <c r="CP55" s="337"/>
      <c r="CQ55" s="337"/>
      <c r="CR55" s="337"/>
      <c r="CS55" s="337"/>
      <c r="CT55" s="337"/>
      <c r="CU55" s="337"/>
      <c r="CV55" s="359"/>
      <c r="CW55" s="392"/>
      <c r="CX55" s="393"/>
      <c r="CY55" s="393"/>
      <c r="CZ55" s="393"/>
      <c r="DA55" s="393"/>
      <c r="DB55" s="393"/>
      <c r="DC55" s="393"/>
      <c r="DD55" s="393"/>
      <c r="DE55" s="393"/>
      <c r="DF55" s="393"/>
      <c r="DG55" s="393"/>
      <c r="DH55" s="393"/>
      <c r="DI55" s="393"/>
      <c r="DJ55" s="393"/>
      <c r="DK55" s="393"/>
      <c r="DL55" s="394"/>
      <c r="DM55" s="427"/>
      <c r="DN55" s="428"/>
      <c r="DO55" s="428"/>
      <c r="DP55" s="428"/>
      <c r="DQ55" s="428"/>
      <c r="DR55" s="428"/>
      <c r="DS55" s="428"/>
      <c r="DT55" s="428"/>
      <c r="DU55" s="428"/>
      <c r="DV55" s="428"/>
      <c r="DW55" s="428"/>
      <c r="DX55" s="428"/>
      <c r="DY55" s="428"/>
      <c r="DZ55" s="428"/>
      <c r="EA55" s="428"/>
      <c r="EB55" s="428"/>
      <c r="EC55" s="428"/>
      <c r="ED55" s="428"/>
      <c r="EE55" s="429"/>
      <c r="EF55" s="540"/>
      <c r="EG55" s="541"/>
      <c r="EH55" s="541"/>
      <c r="EI55" s="541"/>
      <c r="EJ55" s="541"/>
      <c r="EK55" s="542"/>
      <c r="EL55" s="389"/>
      <c r="EM55" s="390"/>
      <c r="EN55" s="390"/>
      <c r="EO55" s="390"/>
      <c r="EP55" s="390"/>
      <c r="EQ55" s="390"/>
      <c r="ER55" s="390"/>
      <c r="ES55" s="390"/>
      <c r="ET55" s="390"/>
      <c r="EU55" s="390"/>
      <c r="EV55" s="390"/>
      <c r="EW55" s="390"/>
      <c r="EX55" s="390"/>
      <c r="EY55" s="390"/>
      <c r="EZ55" s="390"/>
      <c r="FA55" s="390"/>
      <c r="FB55" s="390"/>
      <c r="FC55" s="390"/>
      <c r="FD55" s="391"/>
      <c r="FE55" s="389"/>
      <c r="FF55" s="390"/>
      <c r="FG55" s="390"/>
      <c r="FH55" s="390"/>
      <c r="FI55" s="390"/>
      <c r="FJ55" s="390"/>
      <c r="FK55" s="390"/>
      <c r="FL55" s="390"/>
      <c r="FM55" s="390"/>
      <c r="FN55" s="390"/>
      <c r="FO55" s="390"/>
      <c r="FP55" s="390"/>
      <c r="FQ55" s="390"/>
      <c r="FR55" s="390"/>
      <c r="FS55" s="390"/>
      <c r="FT55" s="390"/>
      <c r="FU55" s="390"/>
      <c r="FV55" s="390"/>
      <c r="FW55" s="390"/>
      <c r="FX55" s="390"/>
      <c r="FY55" s="390"/>
      <c r="FZ55" s="390"/>
      <c r="GA55" s="390"/>
      <c r="GB55" s="391"/>
      <c r="GC55" s="395"/>
      <c r="GD55" s="396"/>
      <c r="GE55" s="396"/>
      <c r="GF55" s="397"/>
    </row>
    <row r="56" spans="1:188" s="333" customFormat="1" ht="2.25" customHeight="1" x14ac:dyDescent="0.75">
      <c r="A56" s="716"/>
      <c r="B56" s="714"/>
      <c r="C56" s="714"/>
      <c r="D56" s="715"/>
      <c r="E56" s="345"/>
      <c r="F56" s="346"/>
      <c r="G56" s="346"/>
      <c r="H56" s="346"/>
      <c r="I56" s="346"/>
      <c r="J56" s="346"/>
      <c r="K56" s="346"/>
      <c r="L56" s="346"/>
      <c r="M56" s="346"/>
      <c r="N56" s="346"/>
      <c r="O56" s="346"/>
      <c r="P56" s="346"/>
      <c r="Q56" s="8"/>
      <c r="R56" s="346"/>
      <c r="S56" s="346"/>
      <c r="T56" s="346"/>
      <c r="U56" s="346"/>
      <c r="V56" s="346"/>
      <c r="W56" s="346"/>
      <c r="X56" s="346"/>
      <c r="Y56" s="346"/>
      <c r="Z56" s="346"/>
      <c r="AA56" s="346"/>
      <c r="AB56" s="346"/>
      <c r="AC56" s="346"/>
      <c r="AD56" s="8"/>
      <c r="AE56" s="346"/>
      <c r="AF56" s="346"/>
      <c r="AG56" s="346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338"/>
      <c r="CW56" s="622"/>
      <c r="CX56" s="623"/>
      <c r="CY56" s="623"/>
      <c r="CZ56" s="623"/>
      <c r="DA56" s="623"/>
      <c r="DB56" s="623"/>
      <c r="DC56" s="623"/>
      <c r="DD56" s="623"/>
      <c r="DE56" s="623"/>
      <c r="DF56" s="623"/>
      <c r="DG56" s="623"/>
      <c r="DH56" s="623"/>
      <c r="DI56" s="623"/>
      <c r="DJ56" s="623"/>
      <c r="DK56" s="623"/>
      <c r="DL56" s="624"/>
      <c r="DM56" s="628"/>
      <c r="DN56" s="629"/>
      <c r="DO56" s="629"/>
      <c r="DP56" s="629"/>
      <c r="DQ56" s="629"/>
      <c r="DR56" s="629"/>
      <c r="DS56" s="629"/>
      <c r="DT56" s="629"/>
      <c r="DU56" s="629"/>
      <c r="DV56" s="629"/>
      <c r="DW56" s="629"/>
      <c r="DX56" s="629"/>
      <c r="DY56" s="629"/>
      <c r="DZ56" s="629"/>
      <c r="EA56" s="629"/>
      <c r="EB56" s="629"/>
      <c r="EC56" s="629"/>
      <c r="ED56" s="629"/>
      <c r="EE56" s="630"/>
      <c r="EF56" s="655"/>
      <c r="EG56" s="656"/>
      <c r="EH56" s="656"/>
      <c r="EI56" s="656"/>
      <c r="EJ56" s="656"/>
      <c r="EK56" s="657"/>
      <c r="EL56" s="643"/>
      <c r="EM56" s="644"/>
      <c r="EN56" s="644"/>
      <c r="EO56" s="644"/>
      <c r="EP56" s="644"/>
      <c r="EQ56" s="644"/>
      <c r="ER56" s="644"/>
      <c r="ES56" s="644"/>
      <c r="ET56" s="644"/>
      <c r="EU56" s="644"/>
      <c r="EV56" s="644"/>
      <c r="EW56" s="644"/>
      <c r="EX56" s="644"/>
      <c r="EY56" s="644"/>
      <c r="EZ56" s="644"/>
      <c r="FA56" s="644"/>
      <c r="FB56" s="644"/>
      <c r="FC56" s="644"/>
      <c r="FD56" s="645"/>
      <c r="FE56" s="643"/>
      <c r="FF56" s="644"/>
      <c r="FG56" s="644"/>
      <c r="FH56" s="644"/>
      <c r="FI56" s="644"/>
      <c r="FJ56" s="644"/>
      <c r="FK56" s="644"/>
      <c r="FL56" s="644"/>
      <c r="FM56" s="644"/>
      <c r="FN56" s="644"/>
      <c r="FO56" s="644"/>
      <c r="FP56" s="644"/>
      <c r="FQ56" s="644"/>
      <c r="FR56" s="644"/>
      <c r="FS56" s="644"/>
      <c r="FT56" s="644"/>
      <c r="FU56" s="644"/>
      <c r="FV56" s="644"/>
      <c r="FW56" s="644"/>
      <c r="FX56" s="644"/>
      <c r="FY56" s="644"/>
      <c r="FZ56" s="644"/>
      <c r="GA56" s="644"/>
      <c r="GB56" s="645"/>
      <c r="GC56" s="616"/>
      <c r="GD56" s="617"/>
      <c r="GE56" s="617"/>
      <c r="GF56" s="618"/>
    </row>
    <row r="57" spans="1:188" s="333" customFormat="1" ht="5.25" customHeight="1" x14ac:dyDescent="0.75">
      <c r="A57" s="716"/>
      <c r="B57" s="714"/>
      <c r="C57" s="714"/>
      <c r="D57" s="715"/>
      <c r="E57" s="347"/>
      <c r="F57" s="693" t="s">
        <v>211</v>
      </c>
      <c r="G57" s="693"/>
      <c r="H57" s="693"/>
      <c r="I57" s="693"/>
      <c r="J57" s="693"/>
      <c r="K57" s="693"/>
      <c r="L57" s="693"/>
      <c r="M57" s="693"/>
      <c r="N57" s="693"/>
      <c r="O57" s="693"/>
      <c r="P57" s="693"/>
      <c r="Q57" s="693"/>
      <c r="R57" s="693"/>
      <c r="S57" s="694" t="str">
        <f ca="1">IF($A51="","",VLOOKUP($A51,DT!$A$2:$M$252,5))</f>
        <v>นายนัท รักกรมสรรพากร</v>
      </c>
      <c r="T57" s="694"/>
      <c r="U57" s="694"/>
      <c r="V57" s="694"/>
      <c r="W57" s="694"/>
      <c r="X57" s="694"/>
      <c r="Y57" s="694"/>
      <c r="Z57" s="694"/>
      <c r="AA57" s="694"/>
      <c r="AB57" s="694"/>
      <c r="AC57" s="694"/>
      <c r="AD57" s="694"/>
      <c r="AE57" s="694"/>
      <c r="AF57" s="694"/>
      <c r="AG57" s="694"/>
      <c r="AH57" s="694"/>
      <c r="AI57" s="694"/>
      <c r="AJ57" s="694"/>
      <c r="AK57" s="694"/>
      <c r="AL57" s="694"/>
      <c r="AM57" s="694"/>
      <c r="AN57" s="694"/>
      <c r="AO57" s="694"/>
      <c r="AP57" s="694"/>
      <c r="AQ57" s="694"/>
      <c r="AR57" s="694"/>
      <c r="AS57" s="694"/>
      <c r="AT57" s="694"/>
      <c r="AU57" s="694"/>
      <c r="AV57" s="694"/>
      <c r="AW57" s="694"/>
      <c r="AX57" s="694"/>
      <c r="AY57" s="694"/>
      <c r="AZ57" s="694"/>
      <c r="BA57" s="694"/>
      <c r="BB57" s="694"/>
      <c r="BC57" s="694"/>
      <c r="BD57" s="694"/>
      <c r="BE57" s="694"/>
      <c r="BF57" s="694"/>
      <c r="BG57" s="694"/>
      <c r="BH57" s="694"/>
      <c r="BI57" s="694"/>
      <c r="BJ57" s="694"/>
      <c r="BK57" s="694"/>
      <c r="BL57" s="694"/>
      <c r="BM57" s="694"/>
      <c r="BN57" s="694"/>
      <c r="BO57" s="694"/>
      <c r="BP57" s="694"/>
      <c r="BQ57" s="694"/>
      <c r="BR57" s="694"/>
      <c r="BS57" s="694"/>
      <c r="BT57" s="694"/>
      <c r="BU57" s="694"/>
      <c r="BV57" s="694"/>
      <c r="BW57" s="694"/>
      <c r="BX57" s="694"/>
      <c r="BY57" s="694"/>
      <c r="BZ57" s="694"/>
      <c r="CA57" s="694"/>
      <c r="CB57" s="694"/>
      <c r="CC57" s="694"/>
      <c r="CD57" s="694"/>
      <c r="CE57" s="694"/>
      <c r="CF57" s="694"/>
      <c r="CG57" s="694"/>
      <c r="CH57" s="694"/>
      <c r="CI57" s="694"/>
      <c r="CJ57" s="694"/>
      <c r="CK57" s="694"/>
      <c r="CL57" s="694"/>
      <c r="CM57" s="694"/>
      <c r="CN57" s="694"/>
      <c r="CO57" s="694"/>
      <c r="CP57" s="694"/>
      <c r="CQ57" s="694"/>
      <c r="CR57" s="694"/>
      <c r="CS57" s="694"/>
      <c r="CT57" s="694"/>
      <c r="CU57" s="694"/>
      <c r="CV57" s="710"/>
      <c r="CW57" s="622"/>
      <c r="CX57" s="623"/>
      <c r="CY57" s="623"/>
      <c r="CZ57" s="623"/>
      <c r="DA57" s="623"/>
      <c r="DB57" s="623"/>
      <c r="DC57" s="623"/>
      <c r="DD57" s="623"/>
      <c r="DE57" s="623"/>
      <c r="DF57" s="623"/>
      <c r="DG57" s="623"/>
      <c r="DH57" s="623"/>
      <c r="DI57" s="623"/>
      <c r="DJ57" s="623"/>
      <c r="DK57" s="623"/>
      <c r="DL57" s="624"/>
      <c r="DM57" s="628"/>
      <c r="DN57" s="629"/>
      <c r="DO57" s="629"/>
      <c r="DP57" s="629"/>
      <c r="DQ57" s="629"/>
      <c r="DR57" s="629"/>
      <c r="DS57" s="629"/>
      <c r="DT57" s="629"/>
      <c r="DU57" s="629"/>
      <c r="DV57" s="629"/>
      <c r="DW57" s="629"/>
      <c r="DX57" s="629"/>
      <c r="DY57" s="629"/>
      <c r="DZ57" s="629"/>
      <c r="EA57" s="629"/>
      <c r="EB57" s="629"/>
      <c r="EC57" s="629"/>
      <c r="ED57" s="629"/>
      <c r="EE57" s="630"/>
      <c r="EF57" s="655"/>
      <c r="EG57" s="656"/>
      <c r="EH57" s="656"/>
      <c r="EI57" s="656"/>
      <c r="EJ57" s="656"/>
      <c r="EK57" s="657"/>
      <c r="EL57" s="643"/>
      <c r="EM57" s="644"/>
      <c r="EN57" s="644"/>
      <c r="EO57" s="644"/>
      <c r="EP57" s="644"/>
      <c r="EQ57" s="644"/>
      <c r="ER57" s="644"/>
      <c r="ES57" s="644"/>
      <c r="ET57" s="644"/>
      <c r="EU57" s="644"/>
      <c r="EV57" s="644"/>
      <c r="EW57" s="644"/>
      <c r="EX57" s="644"/>
      <c r="EY57" s="644"/>
      <c r="EZ57" s="644"/>
      <c r="FA57" s="644"/>
      <c r="FB57" s="644"/>
      <c r="FC57" s="644"/>
      <c r="FD57" s="645"/>
      <c r="FE57" s="643"/>
      <c r="FF57" s="644"/>
      <c r="FG57" s="644"/>
      <c r="FH57" s="644"/>
      <c r="FI57" s="644"/>
      <c r="FJ57" s="644"/>
      <c r="FK57" s="644"/>
      <c r="FL57" s="644"/>
      <c r="FM57" s="644"/>
      <c r="FN57" s="644"/>
      <c r="FO57" s="644"/>
      <c r="FP57" s="644"/>
      <c r="FQ57" s="644"/>
      <c r="FR57" s="644"/>
      <c r="FS57" s="644"/>
      <c r="FT57" s="644"/>
      <c r="FU57" s="644"/>
      <c r="FV57" s="644"/>
      <c r="FW57" s="644"/>
      <c r="FX57" s="644"/>
      <c r="FY57" s="644"/>
      <c r="FZ57" s="644"/>
      <c r="GA57" s="644"/>
      <c r="GB57" s="645"/>
      <c r="GC57" s="616"/>
      <c r="GD57" s="617"/>
      <c r="GE57" s="617"/>
      <c r="GF57" s="618"/>
    </row>
    <row r="58" spans="1:188" s="333" customFormat="1" ht="5.25" customHeight="1" x14ac:dyDescent="0.75">
      <c r="A58" s="716"/>
      <c r="B58" s="714"/>
      <c r="C58" s="714"/>
      <c r="D58" s="715"/>
      <c r="E58" s="347"/>
      <c r="F58" s="693"/>
      <c r="G58" s="693"/>
      <c r="H58" s="693"/>
      <c r="I58" s="693"/>
      <c r="J58" s="693"/>
      <c r="K58" s="693"/>
      <c r="L58" s="693"/>
      <c r="M58" s="693"/>
      <c r="N58" s="693"/>
      <c r="O58" s="693"/>
      <c r="P58" s="693"/>
      <c r="Q58" s="693"/>
      <c r="R58" s="693"/>
      <c r="S58" s="694"/>
      <c r="T58" s="694"/>
      <c r="U58" s="694"/>
      <c r="V58" s="694"/>
      <c r="W58" s="694"/>
      <c r="X58" s="694"/>
      <c r="Y58" s="694"/>
      <c r="Z58" s="694"/>
      <c r="AA58" s="694"/>
      <c r="AB58" s="694"/>
      <c r="AC58" s="694"/>
      <c r="AD58" s="694"/>
      <c r="AE58" s="694"/>
      <c r="AF58" s="694"/>
      <c r="AG58" s="694"/>
      <c r="AH58" s="694"/>
      <c r="AI58" s="694"/>
      <c r="AJ58" s="694"/>
      <c r="AK58" s="694"/>
      <c r="AL58" s="694"/>
      <c r="AM58" s="694"/>
      <c r="AN58" s="694"/>
      <c r="AO58" s="694"/>
      <c r="AP58" s="694"/>
      <c r="AQ58" s="694"/>
      <c r="AR58" s="694"/>
      <c r="AS58" s="694"/>
      <c r="AT58" s="694"/>
      <c r="AU58" s="694"/>
      <c r="AV58" s="694"/>
      <c r="AW58" s="694"/>
      <c r="AX58" s="694"/>
      <c r="AY58" s="694"/>
      <c r="AZ58" s="694"/>
      <c r="BA58" s="694"/>
      <c r="BB58" s="694"/>
      <c r="BC58" s="694"/>
      <c r="BD58" s="694"/>
      <c r="BE58" s="694"/>
      <c r="BF58" s="694"/>
      <c r="BG58" s="694"/>
      <c r="BH58" s="694"/>
      <c r="BI58" s="694"/>
      <c r="BJ58" s="694"/>
      <c r="BK58" s="694"/>
      <c r="BL58" s="694"/>
      <c r="BM58" s="694"/>
      <c r="BN58" s="694"/>
      <c r="BO58" s="694"/>
      <c r="BP58" s="694"/>
      <c r="BQ58" s="694"/>
      <c r="BR58" s="694"/>
      <c r="BS58" s="694"/>
      <c r="BT58" s="694"/>
      <c r="BU58" s="694"/>
      <c r="BV58" s="694"/>
      <c r="BW58" s="694"/>
      <c r="BX58" s="694"/>
      <c r="BY58" s="694"/>
      <c r="BZ58" s="694"/>
      <c r="CA58" s="694"/>
      <c r="CB58" s="694"/>
      <c r="CC58" s="694"/>
      <c r="CD58" s="694"/>
      <c r="CE58" s="694"/>
      <c r="CF58" s="694"/>
      <c r="CG58" s="694"/>
      <c r="CH58" s="694"/>
      <c r="CI58" s="694"/>
      <c r="CJ58" s="694"/>
      <c r="CK58" s="694"/>
      <c r="CL58" s="694"/>
      <c r="CM58" s="694"/>
      <c r="CN58" s="694"/>
      <c r="CO58" s="694"/>
      <c r="CP58" s="694"/>
      <c r="CQ58" s="694"/>
      <c r="CR58" s="694"/>
      <c r="CS58" s="694"/>
      <c r="CT58" s="694"/>
      <c r="CU58" s="694"/>
      <c r="CV58" s="710"/>
      <c r="CW58" s="622"/>
      <c r="CX58" s="623"/>
      <c r="CY58" s="623"/>
      <c r="CZ58" s="623"/>
      <c r="DA58" s="623"/>
      <c r="DB58" s="623"/>
      <c r="DC58" s="623"/>
      <c r="DD58" s="623"/>
      <c r="DE58" s="623"/>
      <c r="DF58" s="623"/>
      <c r="DG58" s="623"/>
      <c r="DH58" s="623"/>
      <c r="DI58" s="623"/>
      <c r="DJ58" s="623"/>
      <c r="DK58" s="623"/>
      <c r="DL58" s="624"/>
      <c r="DM58" s="628"/>
      <c r="DN58" s="629"/>
      <c r="DO58" s="629"/>
      <c r="DP58" s="629"/>
      <c r="DQ58" s="629"/>
      <c r="DR58" s="629"/>
      <c r="DS58" s="629"/>
      <c r="DT58" s="629"/>
      <c r="DU58" s="629"/>
      <c r="DV58" s="629"/>
      <c r="DW58" s="629"/>
      <c r="DX58" s="629"/>
      <c r="DY58" s="629"/>
      <c r="DZ58" s="629"/>
      <c r="EA58" s="629"/>
      <c r="EB58" s="629"/>
      <c r="EC58" s="629"/>
      <c r="ED58" s="629"/>
      <c r="EE58" s="630"/>
      <c r="EF58" s="655"/>
      <c r="EG58" s="656"/>
      <c r="EH58" s="656"/>
      <c r="EI58" s="656"/>
      <c r="EJ58" s="656"/>
      <c r="EK58" s="657"/>
      <c r="EL58" s="643"/>
      <c r="EM58" s="644"/>
      <c r="EN58" s="644"/>
      <c r="EO58" s="644"/>
      <c r="EP58" s="644"/>
      <c r="EQ58" s="644"/>
      <c r="ER58" s="644"/>
      <c r="ES58" s="644"/>
      <c r="ET58" s="644"/>
      <c r="EU58" s="644"/>
      <c r="EV58" s="644"/>
      <c r="EW58" s="644"/>
      <c r="EX58" s="644"/>
      <c r="EY58" s="644"/>
      <c r="EZ58" s="644"/>
      <c r="FA58" s="644"/>
      <c r="FB58" s="644"/>
      <c r="FC58" s="644"/>
      <c r="FD58" s="645"/>
      <c r="FE58" s="643"/>
      <c r="FF58" s="644"/>
      <c r="FG58" s="644"/>
      <c r="FH58" s="644"/>
      <c r="FI58" s="644"/>
      <c r="FJ58" s="644"/>
      <c r="FK58" s="644"/>
      <c r="FL58" s="644"/>
      <c r="FM58" s="644"/>
      <c r="FN58" s="644"/>
      <c r="FO58" s="644"/>
      <c r="FP58" s="644"/>
      <c r="FQ58" s="644"/>
      <c r="FR58" s="644"/>
      <c r="FS58" s="644"/>
      <c r="FT58" s="644"/>
      <c r="FU58" s="644"/>
      <c r="FV58" s="644"/>
      <c r="FW58" s="644"/>
      <c r="FX58" s="644"/>
      <c r="FY58" s="644"/>
      <c r="FZ58" s="644"/>
      <c r="GA58" s="644"/>
      <c r="GB58" s="645"/>
      <c r="GC58" s="616"/>
      <c r="GD58" s="617"/>
      <c r="GE58" s="617"/>
      <c r="GF58" s="618"/>
    </row>
    <row r="59" spans="1:188" s="333" customFormat="1" ht="5.25" customHeight="1" x14ac:dyDescent="0.75">
      <c r="A59" s="716"/>
      <c r="B59" s="714"/>
      <c r="C59" s="714"/>
      <c r="D59" s="715"/>
      <c r="E59" s="347"/>
      <c r="F59" s="693"/>
      <c r="G59" s="693"/>
      <c r="H59" s="693"/>
      <c r="I59" s="693"/>
      <c r="J59" s="693"/>
      <c r="K59" s="693"/>
      <c r="L59" s="693"/>
      <c r="M59" s="693"/>
      <c r="N59" s="693"/>
      <c r="O59" s="693"/>
      <c r="P59" s="693"/>
      <c r="Q59" s="693"/>
      <c r="R59" s="693"/>
      <c r="S59" s="711"/>
      <c r="T59" s="711"/>
      <c r="U59" s="711"/>
      <c r="V59" s="711"/>
      <c r="W59" s="711"/>
      <c r="X59" s="711"/>
      <c r="Y59" s="711"/>
      <c r="Z59" s="711"/>
      <c r="AA59" s="711"/>
      <c r="AB59" s="711"/>
      <c r="AC59" s="711"/>
      <c r="AD59" s="711"/>
      <c r="AE59" s="711"/>
      <c r="AF59" s="711"/>
      <c r="AG59" s="711"/>
      <c r="AH59" s="711"/>
      <c r="AI59" s="711"/>
      <c r="AJ59" s="711"/>
      <c r="AK59" s="711"/>
      <c r="AL59" s="711"/>
      <c r="AM59" s="711"/>
      <c r="AN59" s="711"/>
      <c r="AO59" s="711"/>
      <c r="AP59" s="711"/>
      <c r="AQ59" s="711"/>
      <c r="AR59" s="711"/>
      <c r="AS59" s="711"/>
      <c r="AT59" s="711"/>
      <c r="AU59" s="711"/>
      <c r="AV59" s="711"/>
      <c r="AW59" s="711"/>
      <c r="AX59" s="711"/>
      <c r="AY59" s="711"/>
      <c r="AZ59" s="711"/>
      <c r="BA59" s="711"/>
      <c r="BB59" s="711"/>
      <c r="BC59" s="711"/>
      <c r="BD59" s="711"/>
      <c r="BE59" s="711"/>
      <c r="BF59" s="711"/>
      <c r="BG59" s="711"/>
      <c r="BH59" s="711"/>
      <c r="BI59" s="711"/>
      <c r="BJ59" s="711"/>
      <c r="BK59" s="711"/>
      <c r="BL59" s="711"/>
      <c r="BM59" s="711"/>
      <c r="BN59" s="711"/>
      <c r="BO59" s="711"/>
      <c r="BP59" s="711"/>
      <c r="BQ59" s="711"/>
      <c r="BR59" s="711"/>
      <c r="BS59" s="711"/>
      <c r="BT59" s="711"/>
      <c r="BU59" s="711"/>
      <c r="BV59" s="711"/>
      <c r="BW59" s="711"/>
      <c r="BX59" s="711"/>
      <c r="BY59" s="711"/>
      <c r="BZ59" s="711"/>
      <c r="CA59" s="711"/>
      <c r="CB59" s="711"/>
      <c r="CC59" s="711"/>
      <c r="CD59" s="711"/>
      <c r="CE59" s="711"/>
      <c r="CF59" s="711"/>
      <c r="CG59" s="711"/>
      <c r="CH59" s="711"/>
      <c r="CI59" s="711"/>
      <c r="CJ59" s="711"/>
      <c r="CK59" s="711"/>
      <c r="CL59" s="711"/>
      <c r="CM59" s="711"/>
      <c r="CN59" s="711"/>
      <c r="CO59" s="711"/>
      <c r="CP59" s="711"/>
      <c r="CQ59" s="711"/>
      <c r="CR59" s="711"/>
      <c r="CS59" s="711"/>
      <c r="CT59" s="711"/>
      <c r="CU59" s="711"/>
      <c r="CV59" s="712"/>
      <c r="CW59" s="625"/>
      <c r="CX59" s="626"/>
      <c r="CY59" s="626"/>
      <c r="CZ59" s="626"/>
      <c r="DA59" s="626"/>
      <c r="DB59" s="626"/>
      <c r="DC59" s="626"/>
      <c r="DD59" s="626"/>
      <c r="DE59" s="626"/>
      <c r="DF59" s="626"/>
      <c r="DG59" s="626"/>
      <c r="DH59" s="626"/>
      <c r="DI59" s="626"/>
      <c r="DJ59" s="626"/>
      <c r="DK59" s="626"/>
      <c r="DL59" s="627"/>
      <c r="DM59" s="631"/>
      <c r="DN59" s="632"/>
      <c r="DO59" s="632"/>
      <c r="DP59" s="632"/>
      <c r="DQ59" s="632"/>
      <c r="DR59" s="632"/>
      <c r="DS59" s="632"/>
      <c r="DT59" s="632"/>
      <c r="DU59" s="632"/>
      <c r="DV59" s="632"/>
      <c r="DW59" s="632"/>
      <c r="DX59" s="632"/>
      <c r="DY59" s="632"/>
      <c r="DZ59" s="632"/>
      <c r="EA59" s="632"/>
      <c r="EB59" s="632"/>
      <c r="EC59" s="632"/>
      <c r="ED59" s="632"/>
      <c r="EE59" s="633"/>
      <c r="EF59" s="658"/>
      <c r="EG59" s="659"/>
      <c r="EH59" s="659"/>
      <c r="EI59" s="659"/>
      <c r="EJ59" s="659"/>
      <c r="EK59" s="660"/>
      <c r="EL59" s="646"/>
      <c r="EM59" s="647"/>
      <c r="EN59" s="647"/>
      <c r="EO59" s="647"/>
      <c r="EP59" s="647"/>
      <c r="EQ59" s="647"/>
      <c r="ER59" s="647"/>
      <c r="ES59" s="647"/>
      <c r="ET59" s="647"/>
      <c r="EU59" s="647"/>
      <c r="EV59" s="647"/>
      <c r="EW59" s="647"/>
      <c r="EX59" s="647"/>
      <c r="EY59" s="647"/>
      <c r="EZ59" s="647"/>
      <c r="FA59" s="647"/>
      <c r="FB59" s="647"/>
      <c r="FC59" s="647"/>
      <c r="FD59" s="648"/>
      <c r="FE59" s="646"/>
      <c r="FF59" s="647"/>
      <c r="FG59" s="647"/>
      <c r="FH59" s="647"/>
      <c r="FI59" s="647"/>
      <c r="FJ59" s="647"/>
      <c r="FK59" s="647"/>
      <c r="FL59" s="647"/>
      <c r="FM59" s="647"/>
      <c r="FN59" s="647"/>
      <c r="FO59" s="647"/>
      <c r="FP59" s="647"/>
      <c r="FQ59" s="647"/>
      <c r="FR59" s="647"/>
      <c r="FS59" s="647"/>
      <c r="FT59" s="647"/>
      <c r="FU59" s="647"/>
      <c r="FV59" s="647"/>
      <c r="FW59" s="647"/>
      <c r="FX59" s="647"/>
      <c r="FY59" s="647"/>
      <c r="FZ59" s="647"/>
      <c r="GA59" s="647"/>
      <c r="GB59" s="648"/>
      <c r="GC59" s="619"/>
      <c r="GD59" s="620"/>
      <c r="GE59" s="620"/>
      <c r="GF59" s="621"/>
    </row>
    <row r="60" spans="1:188" s="333" customFormat="1" ht="2.25" customHeight="1" x14ac:dyDescent="0.75">
      <c r="A60" s="716"/>
      <c r="B60" s="714"/>
      <c r="C60" s="714"/>
      <c r="D60" s="715"/>
      <c r="E60" s="347"/>
      <c r="F60" s="693" t="s">
        <v>6</v>
      </c>
      <c r="G60" s="693"/>
      <c r="H60" s="693"/>
      <c r="I60" s="693"/>
      <c r="J60" s="693"/>
      <c r="K60" s="694" t="str">
        <f ca="1">IF($A51="","",VLOOKUP($A51,DT!$A$2:$M$252,6))</f>
        <v>833 ซอยสุขุมวิท 45 ถนนสุขุมวิท แขวงคลองตันเหนือ เขตวัฒนา กรุงเทพฯ</v>
      </c>
      <c r="L60" s="694"/>
      <c r="M60" s="694"/>
      <c r="N60" s="694"/>
      <c r="O60" s="694"/>
      <c r="P60" s="694"/>
      <c r="Q60" s="694"/>
      <c r="R60" s="694"/>
      <c r="S60" s="694"/>
      <c r="T60" s="694"/>
      <c r="U60" s="694"/>
      <c r="V60" s="694"/>
      <c r="W60" s="694"/>
      <c r="X60" s="694"/>
      <c r="Y60" s="694"/>
      <c r="Z60" s="694"/>
      <c r="AA60" s="694"/>
      <c r="AB60" s="694"/>
      <c r="AC60" s="694"/>
      <c r="AD60" s="694"/>
      <c r="AE60" s="694"/>
      <c r="AF60" s="694"/>
      <c r="AG60" s="694"/>
      <c r="AH60" s="694"/>
      <c r="AI60" s="694"/>
      <c r="AJ60" s="694"/>
      <c r="AK60" s="694"/>
      <c r="AL60" s="694"/>
      <c r="AM60" s="694"/>
      <c r="AN60" s="694"/>
      <c r="AO60" s="694"/>
      <c r="AP60" s="694"/>
      <c r="AQ60" s="694"/>
      <c r="AR60" s="694"/>
      <c r="AS60" s="694"/>
      <c r="AT60" s="694"/>
      <c r="AU60" s="694"/>
      <c r="AV60" s="694"/>
      <c r="AW60" s="694"/>
      <c r="AX60" s="694"/>
      <c r="AY60" s="694"/>
      <c r="AZ60" s="694"/>
      <c r="BA60" s="694"/>
      <c r="BB60" s="694"/>
      <c r="BC60" s="694"/>
      <c r="BD60" s="694"/>
      <c r="BE60" s="694"/>
      <c r="BF60" s="694"/>
      <c r="BG60" s="694"/>
      <c r="BH60" s="694"/>
      <c r="BI60" s="694"/>
      <c r="BJ60" s="694"/>
      <c r="BK60" s="694"/>
      <c r="BL60" s="694"/>
      <c r="BM60" s="694"/>
      <c r="BN60" s="694"/>
      <c r="BO60" s="694"/>
      <c r="BP60" s="694"/>
      <c r="BQ60" s="694"/>
      <c r="BR60" s="694"/>
      <c r="BS60" s="694"/>
      <c r="BT60" s="694"/>
      <c r="BU60" s="694"/>
      <c r="BV60" s="694"/>
      <c r="BW60" s="694"/>
      <c r="BX60" s="694"/>
      <c r="BY60" s="694"/>
      <c r="BZ60" s="694"/>
      <c r="CA60" s="694"/>
      <c r="CB60" s="694"/>
      <c r="CC60" s="694"/>
      <c r="CD60" s="694"/>
      <c r="CE60" s="694"/>
      <c r="CF60" s="694"/>
      <c r="CG60" s="694"/>
      <c r="CH60" s="694"/>
      <c r="CI60" s="694"/>
      <c r="CJ60" s="694"/>
      <c r="CK60" s="694"/>
      <c r="CL60" s="694"/>
      <c r="CM60" s="694"/>
      <c r="CN60" s="694"/>
      <c r="CO60" s="694"/>
      <c r="CP60" s="694"/>
      <c r="CQ60" s="694"/>
      <c r="CR60" s="694"/>
      <c r="CS60" s="694"/>
      <c r="CT60" s="694"/>
      <c r="CU60" s="694"/>
      <c r="CV60" s="338"/>
      <c r="CW60" s="622"/>
      <c r="CX60" s="623"/>
      <c r="CY60" s="623"/>
      <c r="CZ60" s="623"/>
      <c r="DA60" s="623"/>
      <c r="DB60" s="623"/>
      <c r="DC60" s="623"/>
      <c r="DD60" s="623"/>
      <c r="DE60" s="623"/>
      <c r="DF60" s="623"/>
      <c r="DG60" s="623"/>
      <c r="DH60" s="623"/>
      <c r="DI60" s="623"/>
      <c r="DJ60" s="623"/>
      <c r="DK60" s="623"/>
      <c r="DL60" s="624"/>
      <c r="DM60" s="629"/>
      <c r="DN60" s="629"/>
      <c r="DO60" s="629"/>
      <c r="DP60" s="629"/>
      <c r="DQ60" s="629"/>
      <c r="DR60" s="629"/>
      <c r="DS60" s="629"/>
      <c r="DT60" s="629"/>
      <c r="DU60" s="629"/>
      <c r="DV60" s="629"/>
      <c r="DW60" s="629"/>
      <c r="DX60" s="629"/>
      <c r="DY60" s="629"/>
      <c r="DZ60" s="629"/>
      <c r="EA60" s="629"/>
      <c r="EB60" s="629"/>
      <c r="EC60" s="629"/>
      <c r="ED60" s="629"/>
      <c r="EE60" s="630"/>
      <c r="EF60" s="540"/>
      <c r="EG60" s="541"/>
      <c r="EH60" s="541"/>
      <c r="EI60" s="541"/>
      <c r="EJ60" s="541"/>
      <c r="EK60" s="542"/>
      <c r="EL60" s="389"/>
      <c r="EM60" s="390"/>
      <c r="EN60" s="390"/>
      <c r="EO60" s="390"/>
      <c r="EP60" s="390"/>
      <c r="EQ60" s="390"/>
      <c r="ER60" s="390"/>
      <c r="ES60" s="390"/>
      <c r="ET60" s="390"/>
      <c r="EU60" s="390"/>
      <c r="EV60" s="390"/>
      <c r="EW60" s="390"/>
      <c r="EX60" s="390"/>
      <c r="EY60" s="390"/>
      <c r="EZ60" s="390"/>
      <c r="FA60" s="390"/>
      <c r="FB60" s="390"/>
      <c r="FC60" s="390"/>
      <c r="FD60" s="391"/>
      <c r="FE60" s="389"/>
      <c r="FF60" s="390"/>
      <c r="FG60" s="390"/>
      <c r="FH60" s="390"/>
      <c r="FI60" s="390"/>
      <c r="FJ60" s="390"/>
      <c r="FK60" s="390"/>
      <c r="FL60" s="390"/>
      <c r="FM60" s="390"/>
      <c r="FN60" s="390"/>
      <c r="FO60" s="390"/>
      <c r="FP60" s="390"/>
      <c r="FQ60" s="390"/>
      <c r="FR60" s="390"/>
      <c r="FS60" s="390"/>
      <c r="FT60" s="390"/>
      <c r="FU60" s="390"/>
      <c r="FV60" s="390"/>
      <c r="FW60" s="390"/>
      <c r="FX60" s="390"/>
      <c r="FY60" s="390"/>
      <c r="FZ60" s="390"/>
      <c r="GA60" s="390"/>
      <c r="GB60" s="391"/>
      <c r="GC60" s="411"/>
      <c r="GD60" s="412"/>
      <c r="GE60" s="412"/>
      <c r="GF60" s="413"/>
    </row>
    <row r="61" spans="1:188" s="333" customFormat="1" ht="4.5" customHeight="1" x14ac:dyDescent="0.75">
      <c r="A61" s="716"/>
      <c r="B61" s="714"/>
      <c r="C61" s="714"/>
      <c r="D61" s="715"/>
      <c r="E61" s="347"/>
      <c r="F61" s="693"/>
      <c r="G61" s="693"/>
      <c r="H61" s="693"/>
      <c r="I61" s="693"/>
      <c r="J61" s="693"/>
      <c r="K61" s="694"/>
      <c r="L61" s="694"/>
      <c r="M61" s="694"/>
      <c r="N61" s="694"/>
      <c r="O61" s="694"/>
      <c r="P61" s="694"/>
      <c r="Q61" s="694"/>
      <c r="R61" s="694"/>
      <c r="S61" s="694"/>
      <c r="T61" s="694"/>
      <c r="U61" s="694"/>
      <c r="V61" s="694"/>
      <c r="W61" s="694"/>
      <c r="X61" s="694"/>
      <c r="Y61" s="694"/>
      <c r="Z61" s="694"/>
      <c r="AA61" s="694"/>
      <c r="AB61" s="694"/>
      <c r="AC61" s="694"/>
      <c r="AD61" s="694"/>
      <c r="AE61" s="694"/>
      <c r="AF61" s="694"/>
      <c r="AG61" s="694"/>
      <c r="AH61" s="694"/>
      <c r="AI61" s="694"/>
      <c r="AJ61" s="694"/>
      <c r="AK61" s="694"/>
      <c r="AL61" s="694"/>
      <c r="AM61" s="694"/>
      <c r="AN61" s="694"/>
      <c r="AO61" s="694"/>
      <c r="AP61" s="694"/>
      <c r="AQ61" s="694"/>
      <c r="AR61" s="694"/>
      <c r="AS61" s="694"/>
      <c r="AT61" s="694"/>
      <c r="AU61" s="694"/>
      <c r="AV61" s="694"/>
      <c r="AW61" s="694"/>
      <c r="AX61" s="694"/>
      <c r="AY61" s="694"/>
      <c r="AZ61" s="694"/>
      <c r="BA61" s="694"/>
      <c r="BB61" s="694"/>
      <c r="BC61" s="694"/>
      <c r="BD61" s="694"/>
      <c r="BE61" s="694"/>
      <c r="BF61" s="694"/>
      <c r="BG61" s="694"/>
      <c r="BH61" s="694"/>
      <c r="BI61" s="694"/>
      <c r="BJ61" s="694"/>
      <c r="BK61" s="694"/>
      <c r="BL61" s="694"/>
      <c r="BM61" s="694"/>
      <c r="BN61" s="694"/>
      <c r="BO61" s="694"/>
      <c r="BP61" s="694"/>
      <c r="BQ61" s="694"/>
      <c r="BR61" s="694"/>
      <c r="BS61" s="694"/>
      <c r="BT61" s="694"/>
      <c r="BU61" s="694"/>
      <c r="BV61" s="694"/>
      <c r="BW61" s="694"/>
      <c r="BX61" s="694"/>
      <c r="BY61" s="694"/>
      <c r="BZ61" s="694"/>
      <c r="CA61" s="694"/>
      <c r="CB61" s="694"/>
      <c r="CC61" s="694"/>
      <c r="CD61" s="694"/>
      <c r="CE61" s="694"/>
      <c r="CF61" s="694"/>
      <c r="CG61" s="694"/>
      <c r="CH61" s="694"/>
      <c r="CI61" s="694"/>
      <c r="CJ61" s="694"/>
      <c r="CK61" s="694"/>
      <c r="CL61" s="694"/>
      <c r="CM61" s="694"/>
      <c r="CN61" s="694"/>
      <c r="CO61" s="694"/>
      <c r="CP61" s="694"/>
      <c r="CQ61" s="694"/>
      <c r="CR61" s="694"/>
      <c r="CS61" s="694"/>
      <c r="CT61" s="694"/>
      <c r="CU61" s="694"/>
      <c r="CV61" s="338"/>
      <c r="CW61" s="622"/>
      <c r="CX61" s="623"/>
      <c r="CY61" s="623"/>
      <c r="CZ61" s="623"/>
      <c r="DA61" s="623"/>
      <c r="DB61" s="623"/>
      <c r="DC61" s="623"/>
      <c r="DD61" s="623"/>
      <c r="DE61" s="623"/>
      <c r="DF61" s="623"/>
      <c r="DG61" s="623"/>
      <c r="DH61" s="623"/>
      <c r="DI61" s="623"/>
      <c r="DJ61" s="623"/>
      <c r="DK61" s="623"/>
      <c r="DL61" s="624"/>
      <c r="DM61" s="629"/>
      <c r="DN61" s="629"/>
      <c r="DO61" s="629"/>
      <c r="DP61" s="629"/>
      <c r="DQ61" s="629"/>
      <c r="DR61" s="629"/>
      <c r="DS61" s="629"/>
      <c r="DT61" s="629"/>
      <c r="DU61" s="629"/>
      <c r="DV61" s="629"/>
      <c r="DW61" s="629"/>
      <c r="DX61" s="629"/>
      <c r="DY61" s="629"/>
      <c r="DZ61" s="629"/>
      <c r="EA61" s="629"/>
      <c r="EB61" s="629"/>
      <c r="EC61" s="629"/>
      <c r="ED61" s="629"/>
      <c r="EE61" s="630"/>
      <c r="EF61" s="655"/>
      <c r="EG61" s="656"/>
      <c r="EH61" s="656"/>
      <c r="EI61" s="656"/>
      <c r="EJ61" s="656"/>
      <c r="EK61" s="657"/>
      <c r="EL61" s="643"/>
      <c r="EM61" s="644"/>
      <c r="EN61" s="644"/>
      <c r="EO61" s="644"/>
      <c r="EP61" s="644"/>
      <c r="EQ61" s="644"/>
      <c r="ER61" s="644"/>
      <c r="ES61" s="644"/>
      <c r="ET61" s="644"/>
      <c r="EU61" s="644"/>
      <c r="EV61" s="644"/>
      <c r="EW61" s="644"/>
      <c r="EX61" s="644"/>
      <c r="EY61" s="644"/>
      <c r="EZ61" s="644"/>
      <c r="FA61" s="644"/>
      <c r="FB61" s="644"/>
      <c r="FC61" s="644"/>
      <c r="FD61" s="645"/>
      <c r="FE61" s="643"/>
      <c r="FF61" s="644"/>
      <c r="FG61" s="644"/>
      <c r="FH61" s="644"/>
      <c r="FI61" s="644"/>
      <c r="FJ61" s="644"/>
      <c r="FK61" s="644"/>
      <c r="FL61" s="644"/>
      <c r="FM61" s="644"/>
      <c r="FN61" s="644"/>
      <c r="FO61" s="644"/>
      <c r="FP61" s="644"/>
      <c r="FQ61" s="644"/>
      <c r="FR61" s="644"/>
      <c r="FS61" s="644"/>
      <c r="FT61" s="644"/>
      <c r="FU61" s="644"/>
      <c r="FV61" s="644"/>
      <c r="FW61" s="644"/>
      <c r="FX61" s="644"/>
      <c r="FY61" s="644"/>
      <c r="FZ61" s="644"/>
      <c r="GA61" s="644"/>
      <c r="GB61" s="645"/>
      <c r="GC61" s="649"/>
      <c r="GD61" s="650"/>
      <c r="GE61" s="650"/>
      <c r="GF61" s="651"/>
    </row>
    <row r="62" spans="1:188" s="333" customFormat="1" ht="3.75" customHeight="1" x14ac:dyDescent="0.75">
      <c r="A62" s="716"/>
      <c r="B62" s="714"/>
      <c r="C62" s="714"/>
      <c r="D62" s="715"/>
      <c r="E62" s="347"/>
      <c r="F62" s="693"/>
      <c r="G62" s="693"/>
      <c r="H62" s="693"/>
      <c r="I62" s="693"/>
      <c r="J62" s="693"/>
      <c r="K62" s="694"/>
      <c r="L62" s="694"/>
      <c r="M62" s="694"/>
      <c r="N62" s="694"/>
      <c r="O62" s="694"/>
      <c r="P62" s="694"/>
      <c r="Q62" s="694"/>
      <c r="R62" s="694"/>
      <c r="S62" s="694"/>
      <c r="T62" s="694"/>
      <c r="U62" s="694"/>
      <c r="V62" s="694"/>
      <c r="W62" s="694"/>
      <c r="X62" s="694"/>
      <c r="Y62" s="694"/>
      <c r="Z62" s="694"/>
      <c r="AA62" s="694"/>
      <c r="AB62" s="694"/>
      <c r="AC62" s="694"/>
      <c r="AD62" s="694"/>
      <c r="AE62" s="694"/>
      <c r="AF62" s="694"/>
      <c r="AG62" s="694"/>
      <c r="AH62" s="694"/>
      <c r="AI62" s="694"/>
      <c r="AJ62" s="694"/>
      <c r="AK62" s="694"/>
      <c r="AL62" s="694"/>
      <c r="AM62" s="694"/>
      <c r="AN62" s="694"/>
      <c r="AO62" s="694"/>
      <c r="AP62" s="694"/>
      <c r="AQ62" s="694"/>
      <c r="AR62" s="694"/>
      <c r="AS62" s="694"/>
      <c r="AT62" s="694"/>
      <c r="AU62" s="694"/>
      <c r="AV62" s="694"/>
      <c r="AW62" s="694"/>
      <c r="AX62" s="694"/>
      <c r="AY62" s="694"/>
      <c r="AZ62" s="694"/>
      <c r="BA62" s="694"/>
      <c r="BB62" s="694"/>
      <c r="BC62" s="694"/>
      <c r="BD62" s="694"/>
      <c r="BE62" s="694"/>
      <c r="BF62" s="694"/>
      <c r="BG62" s="694"/>
      <c r="BH62" s="694"/>
      <c r="BI62" s="694"/>
      <c r="BJ62" s="694"/>
      <c r="BK62" s="694"/>
      <c r="BL62" s="694"/>
      <c r="BM62" s="694"/>
      <c r="BN62" s="694"/>
      <c r="BO62" s="694"/>
      <c r="BP62" s="694"/>
      <c r="BQ62" s="694"/>
      <c r="BR62" s="694"/>
      <c r="BS62" s="694"/>
      <c r="BT62" s="694"/>
      <c r="BU62" s="694"/>
      <c r="BV62" s="694"/>
      <c r="BW62" s="694"/>
      <c r="BX62" s="694"/>
      <c r="BY62" s="694"/>
      <c r="BZ62" s="694"/>
      <c r="CA62" s="694"/>
      <c r="CB62" s="694"/>
      <c r="CC62" s="694"/>
      <c r="CD62" s="694"/>
      <c r="CE62" s="694"/>
      <c r="CF62" s="694"/>
      <c r="CG62" s="694"/>
      <c r="CH62" s="694"/>
      <c r="CI62" s="694"/>
      <c r="CJ62" s="694"/>
      <c r="CK62" s="694"/>
      <c r="CL62" s="694"/>
      <c r="CM62" s="694"/>
      <c r="CN62" s="694"/>
      <c r="CO62" s="694"/>
      <c r="CP62" s="694"/>
      <c r="CQ62" s="694"/>
      <c r="CR62" s="694"/>
      <c r="CS62" s="694"/>
      <c r="CT62" s="694"/>
      <c r="CU62" s="694"/>
      <c r="CV62" s="338"/>
      <c r="CW62" s="622"/>
      <c r="CX62" s="623"/>
      <c r="CY62" s="623"/>
      <c r="CZ62" s="623"/>
      <c r="DA62" s="623"/>
      <c r="DB62" s="623"/>
      <c r="DC62" s="623"/>
      <c r="DD62" s="623"/>
      <c r="DE62" s="623"/>
      <c r="DF62" s="623"/>
      <c r="DG62" s="623"/>
      <c r="DH62" s="623"/>
      <c r="DI62" s="623"/>
      <c r="DJ62" s="623"/>
      <c r="DK62" s="623"/>
      <c r="DL62" s="624"/>
      <c r="DM62" s="629"/>
      <c r="DN62" s="629"/>
      <c r="DO62" s="629"/>
      <c r="DP62" s="629"/>
      <c r="DQ62" s="629"/>
      <c r="DR62" s="629"/>
      <c r="DS62" s="629"/>
      <c r="DT62" s="629"/>
      <c r="DU62" s="629"/>
      <c r="DV62" s="629"/>
      <c r="DW62" s="629"/>
      <c r="DX62" s="629"/>
      <c r="DY62" s="629"/>
      <c r="DZ62" s="629"/>
      <c r="EA62" s="629"/>
      <c r="EB62" s="629"/>
      <c r="EC62" s="629"/>
      <c r="ED62" s="629"/>
      <c r="EE62" s="630"/>
      <c r="EF62" s="655"/>
      <c r="EG62" s="656"/>
      <c r="EH62" s="656"/>
      <c r="EI62" s="656"/>
      <c r="EJ62" s="656"/>
      <c r="EK62" s="657"/>
      <c r="EL62" s="643"/>
      <c r="EM62" s="644"/>
      <c r="EN62" s="644"/>
      <c r="EO62" s="644"/>
      <c r="EP62" s="644"/>
      <c r="EQ62" s="644"/>
      <c r="ER62" s="644"/>
      <c r="ES62" s="644"/>
      <c r="ET62" s="644"/>
      <c r="EU62" s="644"/>
      <c r="EV62" s="644"/>
      <c r="EW62" s="644"/>
      <c r="EX62" s="644"/>
      <c r="EY62" s="644"/>
      <c r="EZ62" s="644"/>
      <c r="FA62" s="644"/>
      <c r="FB62" s="644"/>
      <c r="FC62" s="644"/>
      <c r="FD62" s="645"/>
      <c r="FE62" s="643"/>
      <c r="FF62" s="644"/>
      <c r="FG62" s="644"/>
      <c r="FH62" s="644"/>
      <c r="FI62" s="644"/>
      <c r="FJ62" s="644"/>
      <c r="FK62" s="644"/>
      <c r="FL62" s="644"/>
      <c r="FM62" s="644"/>
      <c r="FN62" s="644"/>
      <c r="FO62" s="644"/>
      <c r="FP62" s="644"/>
      <c r="FQ62" s="644"/>
      <c r="FR62" s="644"/>
      <c r="FS62" s="644"/>
      <c r="FT62" s="644"/>
      <c r="FU62" s="644"/>
      <c r="FV62" s="644"/>
      <c r="FW62" s="644"/>
      <c r="FX62" s="644"/>
      <c r="FY62" s="644"/>
      <c r="FZ62" s="644"/>
      <c r="GA62" s="644"/>
      <c r="GB62" s="645"/>
      <c r="GC62" s="649"/>
      <c r="GD62" s="650"/>
      <c r="GE62" s="650"/>
      <c r="GF62" s="651"/>
    </row>
    <row r="63" spans="1:188" s="333" customFormat="1" ht="2.25" customHeight="1" x14ac:dyDescent="0.75">
      <c r="A63" s="716"/>
      <c r="B63" s="714"/>
      <c r="C63" s="714"/>
      <c r="D63" s="715"/>
      <c r="E63" s="347"/>
      <c r="F63" s="693"/>
      <c r="G63" s="693"/>
      <c r="H63" s="693"/>
      <c r="I63" s="693"/>
      <c r="J63" s="693"/>
      <c r="K63" s="694"/>
      <c r="L63" s="694"/>
      <c r="M63" s="694"/>
      <c r="N63" s="694"/>
      <c r="O63" s="694"/>
      <c r="P63" s="694"/>
      <c r="Q63" s="694"/>
      <c r="R63" s="694"/>
      <c r="S63" s="694"/>
      <c r="T63" s="694"/>
      <c r="U63" s="694"/>
      <c r="V63" s="694"/>
      <c r="W63" s="694"/>
      <c r="X63" s="694"/>
      <c r="Y63" s="694"/>
      <c r="Z63" s="694"/>
      <c r="AA63" s="694"/>
      <c r="AB63" s="694"/>
      <c r="AC63" s="694"/>
      <c r="AD63" s="694"/>
      <c r="AE63" s="694"/>
      <c r="AF63" s="694"/>
      <c r="AG63" s="694"/>
      <c r="AH63" s="694"/>
      <c r="AI63" s="694"/>
      <c r="AJ63" s="694"/>
      <c r="AK63" s="694"/>
      <c r="AL63" s="694"/>
      <c r="AM63" s="694"/>
      <c r="AN63" s="694"/>
      <c r="AO63" s="694"/>
      <c r="AP63" s="694"/>
      <c r="AQ63" s="694"/>
      <c r="AR63" s="694"/>
      <c r="AS63" s="694"/>
      <c r="AT63" s="694"/>
      <c r="AU63" s="694"/>
      <c r="AV63" s="694"/>
      <c r="AW63" s="694"/>
      <c r="AX63" s="694"/>
      <c r="AY63" s="694"/>
      <c r="AZ63" s="694"/>
      <c r="BA63" s="694"/>
      <c r="BB63" s="694"/>
      <c r="BC63" s="694"/>
      <c r="BD63" s="694"/>
      <c r="BE63" s="694"/>
      <c r="BF63" s="694"/>
      <c r="BG63" s="694"/>
      <c r="BH63" s="694"/>
      <c r="BI63" s="694"/>
      <c r="BJ63" s="694"/>
      <c r="BK63" s="694"/>
      <c r="BL63" s="694"/>
      <c r="BM63" s="694"/>
      <c r="BN63" s="694"/>
      <c r="BO63" s="694"/>
      <c r="BP63" s="694"/>
      <c r="BQ63" s="694"/>
      <c r="BR63" s="694"/>
      <c r="BS63" s="694"/>
      <c r="BT63" s="694"/>
      <c r="BU63" s="694"/>
      <c r="BV63" s="694"/>
      <c r="BW63" s="694"/>
      <c r="BX63" s="694"/>
      <c r="BY63" s="694"/>
      <c r="BZ63" s="694"/>
      <c r="CA63" s="694"/>
      <c r="CB63" s="694"/>
      <c r="CC63" s="694"/>
      <c r="CD63" s="694"/>
      <c r="CE63" s="694"/>
      <c r="CF63" s="694"/>
      <c r="CG63" s="694"/>
      <c r="CH63" s="694"/>
      <c r="CI63" s="694"/>
      <c r="CJ63" s="694"/>
      <c r="CK63" s="694"/>
      <c r="CL63" s="694"/>
      <c r="CM63" s="694"/>
      <c r="CN63" s="694"/>
      <c r="CO63" s="694"/>
      <c r="CP63" s="694"/>
      <c r="CQ63" s="694"/>
      <c r="CR63" s="694"/>
      <c r="CS63" s="694"/>
      <c r="CT63" s="694"/>
      <c r="CU63" s="694"/>
      <c r="CV63" s="338"/>
      <c r="CW63" s="622"/>
      <c r="CX63" s="623"/>
      <c r="CY63" s="623"/>
      <c r="CZ63" s="623"/>
      <c r="DA63" s="623"/>
      <c r="DB63" s="623"/>
      <c r="DC63" s="623"/>
      <c r="DD63" s="623"/>
      <c r="DE63" s="623"/>
      <c r="DF63" s="623"/>
      <c r="DG63" s="623"/>
      <c r="DH63" s="623"/>
      <c r="DI63" s="623"/>
      <c r="DJ63" s="623"/>
      <c r="DK63" s="623"/>
      <c r="DL63" s="624"/>
      <c r="DM63" s="629"/>
      <c r="DN63" s="629"/>
      <c r="DO63" s="629"/>
      <c r="DP63" s="629"/>
      <c r="DQ63" s="629"/>
      <c r="DR63" s="629"/>
      <c r="DS63" s="629"/>
      <c r="DT63" s="629"/>
      <c r="DU63" s="629"/>
      <c r="DV63" s="629"/>
      <c r="DW63" s="629"/>
      <c r="DX63" s="629"/>
      <c r="DY63" s="629"/>
      <c r="DZ63" s="629"/>
      <c r="EA63" s="629"/>
      <c r="EB63" s="629"/>
      <c r="EC63" s="629"/>
      <c r="ED63" s="629"/>
      <c r="EE63" s="630"/>
      <c r="EF63" s="655"/>
      <c r="EG63" s="656"/>
      <c r="EH63" s="656"/>
      <c r="EI63" s="656"/>
      <c r="EJ63" s="656"/>
      <c r="EK63" s="657"/>
      <c r="EL63" s="643"/>
      <c r="EM63" s="644"/>
      <c r="EN63" s="644"/>
      <c r="EO63" s="644"/>
      <c r="EP63" s="644"/>
      <c r="EQ63" s="644"/>
      <c r="ER63" s="644"/>
      <c r="ES63" s="644"/>
      <c r="ET63" s="644"/>
      <c r="EU63" s="644"/>
      <c r="EV63" s="644"/>
      <c r="EW63" s="644"/>
      <c r="EX63" s="644"/>
      <c r="EY63" s="644"/>
      <c r="EZ63" s="644"/>
      <c r="FA63" s="644"/>
      <c r="FB63" s="644"/>
      <c r="FC63" s="644"/>
      <c r="FD63" s="645"/>
      <c r="FE63" s="643"/>
      <c r="FF63" s="644"/>
      <c r="FG63" s="644"/>
      <c r="FH63" s="644"/>
      <c r="FI63" s="644"/>
      <c r="FJ63" s="644"/>
      <c r="FK63" s="644"/>
      <c r="FL63" s="644"/>
      <c r="FM63" s="644"/>
      <c r="FN63" s="644"/>
      <c r="FO63" s="644"/>
      <c r="FP63" s="644"/>
      <c r="FQ63" s="644"/>
      <c r="FR63" s="644"/>
      <c r="FS63" s="644"/>
      <c r="FT63" s="644"/>
      <c r="FU63" s="644"/>
      <c r="FV63" s="644"/>
      <c r="FW63" s="644"/>
      <c r="FX63" s="644"/>
      <c r="FY63" s="644"/>
      <c r="FZ63" s="644"/>
      <c r="GA63" s="644"/>
      <c r="GB63" s="645"/>
      <c r="GC63" s="649"/>
      <c r="GD63" s="650"/>
      <c r="GE63" s="650"/>
      <c r="GF63" s="651"/>
    </row>
    <row r="64" spans="1:188" s="333" customFormat="1" ht="4.5" customHeight="1" x14ac:dyDescent="0.75">
      <c r="A64" s="716"/>
      <c r="B64" s="714"/>
      <c r="C64" s="714"/>
      <c r="D64" s="715"/>
      <c r="E64" s="347"/>
      <c r="F64" s="693"/>
      <c r="G64" s="693"/>
      <c r="H64" s="693"/>
      <c r="I64" s="693"/>
      <c r="J64" s="693"/>
      <c r="K64" s="725"/>
      <c r="L64" s="725"/>
      <c r="M64" s="725"/>
      <c r="N64" s="725"/>
      <c r="O64" s="725"/>
      <c r="P64" s="725"/>
      <c r="Q64" s="725"/>
      <c r="R64" s="725"/>
      <c r="S64" s="725"/>
      <c r="T64" s="725"/>
      <c r="U64" s="725"/>
      <c r="V64" s="725"/>
      <c r="W64" s="725"/>
      <c r="X64" s="725"/>
      <c r="Y64" s="725"/>
      <c r="Z64" s="725"/>
      <c r="AA64" s="725"/>
      <c r="AB64" s="725"/>
      <c r="AC64" s="725"/>
      <c r="AD64" s="725"/>
      <c r="AE64" s="725"/>
      <c r="AF64" s="725"/>
      <c r="AG64" s="725"/>
      <c r="AH64" s="725"/>
      <c r="AI64" s="725"/>
      <c r="AJ64" s="725"/>
      <c r="AK64" s="725"/>
      <c r="AL64" s="725"/>
      <c r="AM64" s="725"/>
      <c r="AN64" s="725"/>
      <c r="AO64" s="725"/>
      <c r="AP64" s="725"/>
      <c r="AQ64" s="725"/>
      <c r="AR64" s="725"/>
      <c r="AS64" s="725"/>
      <c r="AT64" s="725"/>
      <c r="AU64" s="725"/>
      <c r="AV64" s="725"/>
      <c r="AW64" s="725"/>
      <c r="AX64" s="725"/>
      <c r="AY64" s="725"/>
      <c r="AZ64" s="725"/>
      <c r="BA64" s="725"/>
      <c r="BB64" s="725"/>
      <c r="BC64" s="725"/>
      <c r="BD64" s="725"/>
      <c r="BE64" s="725"/>
      <c r="BF64" s="725"/>
      <c r="BG64" s="725"/>
      <c r="BH64" s="725"/>
      <c r="BI64" s="725"/>
      <c r="BJ64" s="725"/>
      <c r="BK64" s="725"/>
      <c r="BL64" s="725"/>
      <c r="BM64" s="725"/>
      <c r="BN64" s="725"/>
      <c r="BO64" s="725"/>
      <c r="BP64" s="725"/>
      <c r="BQ64" s="725"/>
      <c r="BR64" s="725"/>
      <c r="BS64" s="725"/>
      <c r="BT64" s="725"/>
      <c r="BU64" s="725"/>
      <c r="BV64" s="725"/>
      <c r="BW64" s="725"/>
      <c r="BX64" s="725"/>
      <c r="BY64" s="725"/>
      <c r="BZ64" s="725"/>
      <c r="CA64" s="725"/>
      <c r="CB64" s="725"/>
      <c r="CC64" s="725"/>
      <c r="CD64" s="725"/>
      <c r="CE64" s="725"/>
      <c r="CF64" s="725"/>
      <c r="CG64" s="725"/>
      <c r="CH64" s="725"/>
      <c r="CI64" s="725"/>
      <c r="CJ64" s="725"/>
      <c r="CK64" s="725"/>
      <c r="CL64" s="725"/>
      <c r="CM64" s="725"/>
      <c r="CN64" s="725"/>
      <c r="CO64" s="725"/>
      <c r="CP64" s="725"/>
      <c r="CQ64" s="725"/>
      <c r="CR64" s="725"/>
      <c r="CS64" s="725"/>
      <c r="CT64" s="725"/>
      <c r="CU64" s="725"/>
      <c r="CV64" s="348"/>
      <c r="CW64" s="625"/>
      <c r="CX64" s="626"/>
      <c r="CY64" s="626"/>
      <c r="CZ64" s="626"/>
      <c r="DA64" s="626"/>
      <c r="DB64" s="626"/>
      <c r="DC64" s="626"/>
      <c r="DD64" s="626"/>
      <c r="DE64" s="626"/>
      <c r="DF64" s="626"/>
      <c r="DG64" s="626"/>
      <c r="DH64" s="626"/>
      <c r="DI64" s="626"/>
      <c r="DJ64" s="626"/>
      <c r="DK64" s="626"/>
      <c r="DL64" s="627"/>
      <c r="DM64" s="632"/>
      <c r="DN64" s="632"/>
      <c r="DO64" s="632"/>
      <c r="DP64" s="632"/>
      <c r="DQ64" s="632"/>
      <c r="DR64" s="632"/>
      <c r="DS64" s="632"/>
      <c r="DT64" s="632"/>
      <c r="DU64" s="632"/>
      <c r="DV64" s="632"/>
      <c r="DW64" s="632"/>
      <c r="DX64" s="632"/>
      <c r="DY64" s="632"/>
      <c r="DZ64" s="632"/>
      <c r="EA64" s="632"/>
      <c r="EB64" s="632"/>
      <c r="EC64" s="632"/>
      <c r="ED64" s="632"/>
      <c r="EE64" s="633"/>
      <c r="EF64" s="658"/>
      <c r="EG64" s="659"/>
      <c r="EH64" s="659"/>
      <c r="EI64" s="659"/>
      <c r="EJ64" s="659"/>
      <c r="EK64" s="660"/>
      <c r="EL64" s="646"/>
      <c r="EM64" s="647"/>
      <c r="EN64" s="647"/>
      <c r="EO64" s="647"/>
      <c r="EP64" s="647"/>
      <c r="EQ64" s="647"/>
      <c r="ER64" s="647"/>
      <c r="ES64" s="647"/>
      <c r="ET64" s="647"/>
      <c r="EU64" s="647"/>
      <c r="EV64" s="647"/>
      <c r="EW64" s="647"/>
      <c r="EX64" s="647"/>
      <c r="EY64" s="647"/>
      <c r="EZ64" s="647"/>
      <c r="FA64" s="647"/>
      <c r="FB64" s="647"/>
      <c r="FC64" s="647"/>
      <c r="FD64" s="648"/>
      <c r="FE64" s="646"/>
      <c r="FF64" s="647"/>
      <c r="FG64" s="647"/>
      <c r="FH64" s="647"/>
      <c r="FI64" s="647"/>
      <c r="FJ64" s="647"/>
      <c r="FK64" s="647"/>
      <c r="FL64" s="647"/>
      <c r="FM64" s="647"/>
      <c r="FN64" s="647"/>
      <c r="FO64" s="647"/>
      <c r="FP64" s="647"/>
      <c r="FQ64" s="647"/>
      <c r="FR64" s="647"/>
      <c r="FS64" s="647"/>
      <c r="FT64" s="647"/>
      <c r="FU64" s="647"/>
      <c r="FV64" s="647"/>
      <c r="FW64" s="647"/>
      <c r="FX64" s="647"/>
      <c r="FY64" s="647"/>
      <c r="FZ64" s="647"/>
      <c r="GA64" s="647"/>
      <c r="GB64" s="648"/>
      <c r="GC64" s="652"/>
      <c r="GD64" s="653"/>
      <c r="GE64" s="653"/>
      <c r="GF64" s="654"/>
    </row>
    <row r="65" spans="1:188" s="333" customFormat="1" ht="2.25" customHeight="1" x14ac:dyDescent="0.75">
      <c r="A65" s="349"/>
      <c r="B65" s="350"/>
      <c r="C65" s="350"/>
      <c r="D65" s="351"/>
      <c r="E65" s="352"/>
      <c r="F65" s="353"/>
      <c r="G65" s="353"/>
      <c r="H65" s="353"/>
      <c r="I65" s="353"/>
      <c r="J65" s="353"/>
      <c r="K65" s="353"/>
      <c r="L65" s="353"/>
      <c r="M65" s="353"/>
      <c r="N65" s="353"/>
      <c r="O65" s="353"/>
      <c r="P65" s="353"/>
      <c r="Q65" s="353"/>
      <c r="R65" s="353"/>
      <c r="S65" s="353"/>
      <c r="T65" s="353"/>
      <c r="U65" s="353"/>
      <c r="V65" s="353"/>
      <c r="W65" s="353"/>
      <c r="X65" s="353"/>
      <c r="Y65" s="353"/>
      <c r="Z65" s="353"/>
      <c r="AA65" s="353"/>
      <c r="AB65" s="353"/>
      <c r="AC65" s="353"/>
      <c r="AD65" s="353"/>
      <c r="AE65" s="353"/>
      <c r="AF65" s="353"/>
      <c r="AG65" s="353"/>
      <c r="AH65" s="353"/>
      <c r="AI65" s="353"/>
      <c r="AJ65" s="353"/>
      <c r="AK65" s="353"/>
      <c r="AL65" s="353"/>
      <c r="AM65" s="353"/>
      <c r="AN65" s="353"/>
      <c r="AO65" s="353"/>
      <c r="AP65" s="353"/>
      <c r="AQ65" s="353"/>
      <c r="AR65" s="353"/>
      <c r="AS65" s="353"/>
      <c r="AT65" s="353"/>
      <c r="AU65" s="353"/>
      <c r="AV65" s="353"/>
      <c r="AW65" s="353"/>
      <c r="AX65" s="353"/>
      <c r="AY65" s="353"/>
      <c r="AZ65" s="353"/>
      <c r="BA65" s="353"/>
      <c r="BB65" s="353"/>
      <c r="BC65" s="353"/>
      <c r="BD65" s="353"/>
      <c r="BE65" s="353"/>
      <c r="BF65" s="353"/>
      <c r="BG65" s="353"/>
      <c r="BH65" s="353"/>
      <c r="BI65" s="353"/>
      <c r="BJ65" s="353"/>
      <c r="BK65" s="353"/>
      <c r="BL65" s="353"/>
      <c r="BM65" s="353"/>
      <c r="BN65" s="353"/>
      <c r="BO65" s="353"/>
      <c r="BP65" s="353"/>
      <c r="BQ65" s="353"/>
      <c r="BR65" s="353"/>
      <c r="BS65" s="353"/>
      <c r="BT65" s="353"/>
      <c r="BU65" s="353"/>
      <c r="BV65" s="353"/>
      <c r="BW65" s="353"/>
      <c r="BX65" s="353"/>
      <c r="BY65" s="353"/>
      <c r="BZ65" s="353"/>
      <c r="CA65" s="353"/>
      <c r="CB65" s="353"/>
      <c r="CC65" s="353"/>
      <c r="CD65" s="353"/>
      <c r="CE65" s="353"/>
      <c r="CF65" s="353"/>
      <c r="CG65" s="353"/>
      <c r="CH65" s="353"/>
      <c r="CI65" s="353"/>
      <c r="CJ65" s="353"/>
      <c r="CK65" s="353"/>
      <c r="CL65" s="353"/>
      <c r="CM65" s="353"/>
      <c r="CN65" s="353"/>
      <c r="CO65" s="353"/>
      <c r="CP65" s="353"/>
      <c r="CQ65" s="353"/>
      <c r="CR65" s="353"/>
      <c r="CS65" s="353"/>
      <c r="CT65" s="353"/>
      <c r="CU65" s="353"/>
      <c r="CV65" s="360"/>
      <c r="CW65" s="437"/>
      <c r="CX65" s="438"/>
      <c r="CY65" s="438"/>
      <c r="CZ65" s="438"/>
      <c r="DA65" s="438"/>
      <c r="DB65" s="438"/>
      <c r="DC65" s="438"/>
      <c r="DD65" s="438"/>
      <c r="DE65" s="438"/>
      <c r="DF65" s="438"/>
      <c r="DG65" s="438"/>
      <c r="DH65" s="438"/>
      <c r="DI65" s="438"/>
      <c r="DJ65" s="438"/>
      <c r="DK65" s="438"/>
      <c r="DL65" s="439"/>
      <c r="DM65" s="440"/>
      <c r="DN65" s="440"/>
      <c r="DO65" s="440"/>
      <c r="DP65" s="440"/>
      <c r="DQ65" s="440"/>
      <c r="DR65" s="440"/>
      <c r="DS65" s="440"/>
      <c r="DT65" s="440"/>
      <c r="DU65" s="440"/>
      <c r="DV65" s="440"/>
      <c r="DW65" s="440"/>
      <c r="DX65" s="440"/>
      <c r="DY65" s="440"/>
      <c r="DZ65" s="440"/>
      <c r="EA65" s="440"/>
      <c r="EB65" s="440"/>
      <c r="EC65" s="440"/>
      <c r="ED65" s="440"/>
      <c r="EE65" s="441"/>
      <c r="EF65" s="543"/>
      <c r="EG65" s="543"/>
      <c r="EH65" s="543"/>
      <c r="EI65" s="543"/>
      <c r="EJ65" s="543"/>
      <c r="EK65" s="544"/>
      <c r="EL65" s="423"/>
      <c r="EM65" s="423"/>
      <c r="EN65" s="423"/>
      <c r="EO65" s="423"/>
      <c r="EP65" s="423"/>
      <c r="EQ65" s="423"/>
      <c r="ER65" s="423"/>
      <c r="ES65" s="423"/>
      <c r="ET65" s="423"/>
      <c r="EU65" s="423"/>
      <c r="EV65" s="423"/>
      <c r="EW65" s="423"/>
      <c r="EX65" s="423"/>
      <c r="EY65" s="423"/>
      <c r="EZ65" s="423"/>
      <c r="FA65" s="423"/>
      <c r="FB65" s="423"/>
      <c r="FC65" s="423"/>
      <c r="FD65" s="424"/>
      <c r="FE65" s="423"/>
      <c r="FF65" s="423"/>
      <c r="FG65" s="423"/>
      <c r="FH65" s="423"/>
      <c r="FI65" s="423"/>
      <c r="FJ65" s="423"/>
      <c r="FK65" s="423"/>
      <c r="FL65" s="423"/>
      <c r="FM65" s="423"/>
      <c r="FN65" s="423"/>
      <c r="FO65" s="423"/>
      <c r="FP65" s="423"/>
      <c r="FQ65" s="423"/>
      <c r="FR65" s="423"/>
      <c r="FS65" s="423"/>
      <c r="FT65" s="423"/>
      <c r="FU65" s="423"/>
      <c r="FV65" s="423"/>
      <c r="FW65" s="423"/>
      <c r="FX65" s="423"/>
      <c r="FY65" s="423"/>
      <c r="FZ65" s="423"/>
      <c r="GA65" s="423"/>
      <c r="GB65" s="424"/>
      <c r="GC65" s="423"/>
      <c r="GD65" s="423"/>
      <c r="GE65" s="423"/>
      <c r="GF65" s="424"/>
    </row>
    <row r="66" spans="1:188" s="333" customFormat="1" ht="2.25" customHeight="1" x14ac:dyDescent="0.75">
      <c r="A66" s="355"/>
      <c r="B66" s="356"/>
      <c r="C66" s="356"/>
      <c r="D66" s="357"/>
      <c r="E66" s="329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1"/>
      <c r="AR66" s="331"/>
      <c r="AS66" s="331"/>
      <c r="AT66" s="331"/>
      <c r="AU66" s="331"/>
      <c r="AV66" s="331"/>
      <c r="AW66" s="331"/>
      <c r="AX66" s="331"/>
      <c r="AY66" s="331"/>
      <c r="AZ66" s="331"/>
      <c r="BA66" s="331"/>
      <c r="BB66" s="331"/>
      <c r="BC66" s="331"/>
      <c r="BD66" s="331"/>
      <c r="BE66" s="331"/>
      <c r="BF66" s="331"/>
      <c r="BG66" s="331"/>
      <c r="BH66" s="331"/>
      <c r="BI66" s="331"/>
      <c r="BJ66" s="331"/>
      <c r="BK66" s="331"/>
      <c r="BL66" s="331"/>
      <c r="BM66" s="331"/>
      <c r="BN66" s="331"/>
      <c r="BO66" s="331"/>
      <c r="BP66" s="331"/>
      <c r="BQ66" s="331"/>
      <c r="BR66" s="331"/>
      <c r="BS66" s="331"/>
      <c r="BT66" s="331"/>
      <c r="BU66" s="331"/>
      <c r="BV66" s="331"/>
      <c r="BW66" s="331"/>
      <c r="BX66" s="331"/>
      <c r="BY66" s="331"/>
      <c r="BZ66" s="331"/>
      <c r="CA66" s="331"/>
      <c r="CB66" s="331"/>
      <c r="CC66" s="331"/>
      <c r="CD66" s="331"/>
      <c r="CE66" s="331"/>
      <c r="CF66" s="331"/>
      <c r="CG66" s="331"/>
      <c r="CH66" s="331"/>
      <c r="CI66" s="331"/>
      <c r="CJ66" s="331"/>
      <c r="CK66" s="331"/>
      <c r="CL66" s="331"/>
      <c r="CM66" s="331"/>
      <c r="CN66" s="331"/>
      <c r="CO66" s="331"/>
      <c r="CP66" s="331"/>
      <c r="CQ66" s="331"/>
      <c r="CR66" s="331"/>
      <c r="CS66" s="331"/>
      <c r="CT66" s="331"/>
      <c r="CU66" s="331"/>
      <c r="CV66" s="338"/>
      <c r="CW66" s="622"/>
      <c r="CX66" s="623"/>
      <c r="CY66" s="623"/>
      <c r="CZ66" s="623"/>
      <c r="DA66" s="623"/>
      <c r="DB66" s="623"/>
      <c r="DC66" s="623"/>
      <c r="DD66" s="623"/>
      <c r="DE66" s="623"/>
      <c r="DF66" s="623"/>
      <c r="DG66" s="623"/>
      <c r="DH66" s="623"/>
      <c r="DI66" s="623"/>
      <c r="DJ66" s="623"/>
      <c r="DK66" s="623"/>
      <c r="DL66" s="624"/>
      <c r="DM66" s="720"/>
      <c r="DN66" s="721"/>
      <c r="DO66" s="721"/>
      <c r="DP66" s="721"/>
      <c r="DQ66" s="721"/>
      <c r="DR66" s="721"/>
      <c r="DS66" s="721"/>
      <c r="DT66" s="721"/>
      <c r="DU66" s="721"/>
      <c r="DV66" s="721"/>
      <c r="DW66" s="721"/>
      <c r="DX66" s="721"/>
      <c r="DY66" s="721"/>
      <c r="DZ66" s="721"/>
      <c r="EA66" s="721"/>
      <c r="EB66" s="721"/>
      <c r="EC66" s="721"/>
      <c r="ED66" s="721"/>
      <c r="EE66" s="722"/>
      <c r="EF66" s="545"/>
      <c r="EG66" s="546"/>
      <c r="EH66" s="546"/>
      <c r="EI66" s="546"/>
      <c r="EJ66" s="546"/>
      <c r="EK66" s="547"/>
      <c r="EL66" s="405"/>
      <c r="EM66" s="406"/>
      <c r="EN66" s="406"/>
      <c r="EO66" s="406"/>
      <c r="EP66" s="406"/>
      <c r="EQ66" s="406"/>
      <c r="ER66" s="406"/>
      <c r="ES66" s="406"/>
      <c r="ET66" s="406"/>
      <c r="EU66" s="406"/>
      <c r="EV66" s="406"/>
      <c r="EW66" s="406"/>
      <c r="EX66" s="406"/>
      <c r="EY66" s="406"/>
      <c r="EZ66" s="406"/>
      <c r="FA66" s="406"/>
      <c r="FB66" s="406"/>
      <c r="FC66" s="406"/>
      <c r="FD66" s="407"/>
      <c r="FE66" s="405"/>
      <c r="FF66" s="406"/>
      <c r="FG66" s="406"/>
      <c r="FH66" s="406"/>
      <c r="FI66" s="406"/>
      <c r="FJ66" s="406"/>
      <c r="FK66" s="406"/>
      <c r="FL66" s="406"/>
      <c r="FM66" s="406"/>
      <c r="FN66" s="406"/>
      <c r="FO66" s="406"/>
      <c r="FP66" s="406"/>
      <c r="FQ66" s="406"/>
      <c r="FR66" s="406"/>
      <c r="FS66" s="406"/>
      <c r="FT66" s="406"/>
      <c r="FU66" s="406"/>
      <c r="FV66" s="406"/>
      <c r="FW66" s="406"/>
      <c r="FX66" s="406"/>
      <c r="FY66" s="406"/>
      <c r="FZ66" s="406"/>
      <c r="GA66" s="406"/>
      <c r="GB66" s="407"/>
      <c r="GC66" s="408"/>
      <c r="GD66" s="409"/>
      <c r="GE66" s="409"/>
      <c r="GF66" s="410"/>
    </row>
    <row r="67" spans="1:188" s="333" customFormat="1" ht="4.5" customHeight="1" x14ac:dyDescent="0.75">
      <c r="A67" s="713">
        <f ca="1">IF($A51&lt;MAX(DT!A:A),A51+1,"")</f>
        <v>3</v>
      </c>
      <c r="B67" s="714"/>
      <c r="C67" s="714"/>
      <c r="D67" s="715"/>
      <c r="E67" s="343"/>
      <c r="F67" s="679" t="str">
        <f ca="1">IF(ISNUMBER($A67),MID(LOOKUP($A67,DT!$A:$A,DT!$G:$G),1,1),"")</f>
        <v>1</v>
      </c>
      <c r="G67" s="641"/>
      <c r="H67" s="642"/>
      <c r="I67" s="334"/>
      <c r="J67" s="680" t="str">
        <f ca="1">IF(ISNUMBER($A67),MID(LOOKUP($A67,DT!$A:$A,DT!$G:$G),2,1),"")</f>
        <v>1</v>
      </c>
      <c r="K67" s="641"/>
      <c r="L67" s="641"/>
      <c r="M67" s="641" t="str">
        <f ca="1">IF(ISNUMBER($A67),MID(LOOKUP($A67,DT!$A:$A,DT!$G:$G),3,1),"")</f>
        <v>0</v>
      </c>
      <c r="N67" s="641"/>
      <c r="O67" s="641"/>
      <c r="P67" s="641" t="str">
        <f ca="1">IF(ISNUMBER($A67),MID(LOOKUP($A67,DT!$A:$A,DT!$G:$G),4,1),"")</f>
        <v>0</v>
      </c>
      <c r="Q67" s="641"/>
      <c r="R67" s="641"/>
      <c r="S67" s="641" t="str">
        <f ca="1">IF(ISNUMBER($A67),MID(LOOKUP($A67,DT!$A:$A,DT!$G:$G),5,1),"")</f>
        <v>7</v>
      </c>
      <c r="T67" s="641"/>
      <c r="U67" s="642"/>
      <c r="V67" s="334"/>
      <c r="W67" s="680" t="str">
        <f ca="1">IF(ISNUMBER($A67),MID(LOOKUP($A67,DT!$A:$A,DT!$G:$G),6,1),"")</f>
        <v>0</v>
      </c>
      <c r="X67" s="641"/>
      <c r="Y67" s="641"/>
      <c r="Z67" s="641" t="str">
        <f ca="1">IF(ISNUMBER($A67),MID(LOOKUP($A67,DT!$A:$A,DT!$G:$G),7,1),"")</f>
        <v>1</v>
      </c>
      <c r="AA67" s="641"/>
      <c r="AB67" s="641"/>
      <c r="AC67" s="641" t="str">
        <f ca="1">IF(ISNUMBER($A67),MID(LOOKUP($A67,DT!$A:$A,DT!$G:$G),8,1),"")</f>
        <v>1</v>
      </c>
      <c r="AD67" s="641"/>
      <c r="AE67" s="641"/>
      <c r="AF67" s="641" t="str">
        <f ca="1">IF(ISNUMBER($A67),MID(LOOKUP($A67,DT!$A:$A,DT!$G:$G),9,1),"")</f>
        <v>5</v>
      </c>
      <c r="AG67" s="641"/>
      <c r="AH67" s="641"/>
      <c r="AI67" s="641" t="str">
        <f ca="1">IF(ISNUMBER($A67),MID(LOOKUP($A67,DT!$A:$A,DT!$G:$G),10,1),"")</f>
        <v>2</v>
      </c>
      <c r="AJ67" s="641"/>
      <c r="AK67" s="642"/>
      <c r="AL67" s="334"/>
      <c r="AM67" s="680" t="str">
        <f ca="1">IF(ISNUMBER($A67),MID(LOOKUP($A67,DT!$A:$A,DT!$G:$G),11,1),"")</f>
        <v>7</v>
      </c>
      <c r="AN67" s="641"/>
      <c r="AO67" s="641"/>
      <c r="AP67" s="641" t="str">
        <f ca="1">IF(ISNUMBER($A67),MID(LOOKUP($A67,DT!$A:$A,DT!$G:$G),12,1),"")</f>
        <v>6</v>
      </c>
      <c r="AQ67" s="641"/>
      <c r="AR67" s="642"/>
      <c r="AS67" s="335"/>
      <c r="AT67" s="679" t="str">
        <f ca="1">IF(ISNUMBER($A67),MID(LOOKUP($A67,DT!$A:$A,DT!$G:$G),13,1),"")</f>
        <v>9</v>
      </c>
      <c r="AU67" s="641"/>
      <c r="AV67" s="642"/>
      <c r="AW67" s="336"/>
      <c r="AX67" s="336"/>
      <c r="AY67" s="336"/>
      <c r="AZ67" s="336"/>
      <c r="BA67" s="336"/>
      <c r="BB67" s="336"/>
      <c r="BC67" s="336"/>
      <c r="BD67" s="336"/>
      <c r="BE67" s="336"/>
      <c r="BF67" s="336"/>
      <c r="BG67" s="336"/>
      <c r="BH67" s="336"/>
      <c r="BI67" s="336"/>
      <c r="BJ67" s="336"/>
      <c r="BK67" s="336"/>
      <c r="BL67" s="336"/>
      <c r="BM67" s="336"/>
      <c r="BN67" s="336"/>
      <c r="BO67" s="336"/>
      <c r="BP67" s="336"/>
      <c r="BQ67" s="679">
        <f ca="1">IF($A67="","",VLOOKUP($A67,DT!$A$2:$O$252,15))</f>
        <v>0</v>
      </c>
      <c r="BR67" s="641"/>
      <c r="BS67" s="641"/>
      <c r="BT67" s="640">
        <f ca="1">IF($A67="","",VLOOKUP($A67,DT!$A$2:$O$252,15))</f>
        <v>0</v>
      </c>
      <c r="BU67" s="641"/>
      <c r="BV67" s="641"/>
      <c r="BW67" s="640">
        <f ca="1">IF($A67="","",VLOOKUP($A67,DT!$A$2:$O$252,15))</f>
        <v>0</v>
      </c>
      <c r="BX67" s="641"/>
      <c r="BY67" s="641"/>
      <c r="BZ67" s="640">
        <f ca="1">IF($A67="","",VLOOKUP($A67,DT!$A$2:$O$252,15))</f>
        <v>0</v>
      </c>
      <c r="CA67" s="641"/>
      <c r="CB67" s="641"/>
      <c r="CC67" s="640">
        <f ca="1">IF($A67="","",VLOOKUP($A67,DT!$A$2:$O$252,15))</f>
        <v>0</v>
      </c>
      <c r="CD67" s="641"/>
      <c r="CE67" s="642"/>
      <c r="CF67" s="337"/>
      <c r="CV67" s="338"/>
      <c r="CW67" s="673" t="str">
        <f ca="1">IF(ISNUMBER($A$67),LOOKUP($A$67,DT!$A:$A,DT!M:$M),"")</f>
        <v>25/01/2563</v>
      </c>
      <c r="CX67" s="674"/>
      <c r="CY67" s="674"/>
      <c r="CZ67" s="674"/>
      <c r="DA67" s="674"/>
      <c r="DB67" s="674"/>
      <c r="DC67" s="674"/>
      <c r="DD67" s="674"/>
      <c r="DE67" s="674"/>
      <c r="DF67" s="674"/>
      <c r="DG67" s="674"/>
      <c r="DH67" s="674"/>
      <c r="DI67" s="674"/>
      <c r="DJ67" s="674"/>
      <c r="DK67" s="674"/>
      <c r="DL67" s="675"/>
      <c r="DM67" s="667" t="str">
        <f ca="1">IF(ISNUMBER($A67),LOOKUP($A67,DT!$A:$A,DT!I:I),"")</f>
        <v>ค่าจ้าง</v>
      </c>
      <c r="DN67" s="668"/>
      <c r="DO67" s="668"/>
      <c r="DP67" s="668"/>
      <c r="DQ67" s="668"/>
      <c r="DR67" s="668"/>
      <c r="DS67" s="668"/>
      <c r="DT67" s="668"/>
      <c r="DU67" s="668"/>
      <c r="DV67" s="668"/>
      <c r="DW67" s="668"/>
      <c r="DX67" s="668"/>
      <c r="DY67" s="668"/>
      <c r="DZ67" s="668"/>
      <c r="EA67" s="668"/>
      <c r="EB67" s="668"/>
      <c r="EC67" s="668"/>
      <c r="ED67" s="668"/>
      <c r="EE67" s="669"/>
      <c r="EF67" s="661">
        <f ca="1">IF(ISNUMBER($A67),LOOKUP($A67,DT!$A:$A,DT!J:J),"")</f>
        <v>3</v>
      </c>
      <c r="EG67" s="662"/>
      <c r="EH67" s="662"/>
      <c r="EI67" s="662"/>
      <c r="EJ67" s="662"/>
      <c r="EK67" s="663"/>
      <c r="EL67" s="634">
        <f ca="1">IF(ISNUMBER($A67),LOOKUP($A67,DT!$A:$A,DT!$K:K),"")</f>
        <v>10000</v>
      </c>
      <c r="EM67" s="635"/>
      <c r="EN67" s="635"/>
      <c r="EO67" s="635"/>
      <c r="EP67" s="635"/>
      <c r="EQ67" s="635"/>
      <c r="ER67" s="635"/>
      <c r="ES67" s="635"/>
      <c r="ET67" s="635"/>
      <c r="EU67" s="635"/>
      <c r="EV67" s="635"/>
      <c r="EW67" s="635"/>
      <c r="EX67" s="635"/>
      <c r="EY67" s="635"/>
      <c r="EZ67" s="635"/>
      <c r="FA67" s="635"/>
      <c r="FB67" s="635"/>
      <c r="FC67" s="635"/>
      <c r="FD67" s="636"/>
      <c r="FE67" s="634">
        <f ca="1">IF(ISNUMBER($A67),LOOKUP($A67,DT!$A:$A,DT!$L:L),"")</f>
        <v>300</v>
      </c>
      <c r="FF67" s="635"/>
      <c r="FG67" s="635"/>
      <c r="FH67" s="635"/>
      <c r="FI67" s="635"/>
      <c r="FJ67" s="635"/>
      <c r="FK67" s="635"/>
      <c r="FL67" s="635"/>
      <c r="FM67" s="635"/>
      <c r="FN67" s="635"/>
      <c r="FO67" s="635"/>
      <c r="FP67" s="635"/>
      <c r="FQ67" s="635"/>
      <c r="FR67" s="635"/>
      <c r="FS67" s="635"/>
      <c r="FT67" s="635"/>
      <c r="FU67" s="635"/>
      <c r="FV67" s="635"/>
      <c r="FW67" s="635"/>
      <c r="FX67" s="635"/>
      <c r="FY67" s="635"/>
      <c r="FZ67" s="635"/>
      <c r="GA67" s="635"/>
      <c r="GB67" s="636"/>
      <c r="GC67" s="616">
        <f ca="1">IF(ISNUMBER($A67),LOOKUP($A67,DT!$A:$Q,DT!$Q:$Q),"")</f>
        <v>1</v>
      </c>
      <c r="GD67" s="617"/>
      <c r="GE67" s="617"/>
      <c r="GF67" s="618"/>
    </row>
    <row r="68" spans="1:188" s="333" customFormat="1" ht="4.5" customHeight="1" x14ac:dyDescent="0.75">
      <c r="A68" s="716"/>
      <c r="B68" s="714"/>
      <c r="C68" s="714"/>
      <c r="D68" s="715"/>
      <c r="E68" s="343"/>
      <c r="F68" s="680"/>
      <c r="G68" s="641"/>
      <c r="H68" s="642"/>
      <c r="I68" s="339"/>
      <c r="J68" s="680"/>
      <c r="K68" s="641"/>
      <c r="L68" s="641"/>
      <c r="M68" s="641"/>
      <c r="N68" s="641"/>
      <c r="O68" s="641"/>
      <c r="P68" s="641"/>
      <c r="Q68" s="641"/>
      <c r="R68" s="641"/>
      <c r="S68" s="641"/>
      <c r="T68" s="641"/>
      <c r="U68" s="642"/>
      <c r="V68" s="339"/>
      <c r="W68" s="680"/>
      <c r="X68" s="641"/>
      <c r="Y68" s="641"/>
      <c r="Z68" s="641"/>
      <c r="AA68" s="641"/>
      <c r="AB68" s="641"/>
      <c r="AC68" s="641"/>
      <c r="AD68" s="641"/>
      <c r="AE68" s="641"/>
      <c r="AF68" s="641"/>
      <c r="AG68" s="641"/>
      <c r="AH68" s="641"/>
      <c r="AI68" s="641"/>
      <c r="AJ68" s="641"/>
      <c r="AK68" s="642"/>
      <c r="AL68" s="339"/>
      <c r="AM68" s="680"/>
      <c r="AN68" s="641"/>
      <c r="AO68" s="641"/>
      <c r="AP68" s="641"/>
      <c r="AQ68" s="641"/>
      <c r="AR68" s="642"/>
      <c r="AS68" s="340"/>
      <c r="AT68" s="680"/>
      <c r="AU68" s="641"/>
      <c r="AV68" s="642"/>
      <c r="AW68" s="336"/>
      <c r="AX68" s="336"/>
      <c r="AY68" s="336"/>
      <c r="AZ68" s="336"/>
      <c r="BA68" s="336"/>
      <c r="BB68" s="336"/>
      <c r="BC68" s="336"/>
      <c r="BD68" s="336"/>
      <c r="BE68" s="336"/>
      <c r="BF68" s="336"/>
      <c r="BG68" s="336"/>
      <c r="BH68" s="336"/>
      <c r="BI68" s="336"/>
      <c r="BJ68" s="336"/>
      <c r="BK68" s="336"/>
      <c r="BL68" s="336"/>
      <c r="BM68" s="336"/>
      <c r="BN68" s="336"/>
      <c r="BO68" s="336"/>
      <c r="BP68" s="336"/>
      <c r="BQ68" s="680"/>
      <c r="BR68" s="641"/>
      <c r="BS68" s="641"/>
      <c r="BT68" s="641"/>
      <c r="BU68" s="641"/>
      <c r="BV68" s="641"/>
      <c r="BW68" s="641"/>
      <c r="BX68" s="641"/>
      <c r="BY68" s="641"/>
      <c r="BZ68" s="641"/>
      <c r="CA68" s="641"/>
      <c r="CB68" s="641"/>
      <c r="CC68" s="641"/>
      <c r="CD68" s="641"/>
      <c r="CE68" s="642"/>
      <c r="CF68" s="337"/>
      <c r="CV68" s="338"/>
      <c r="CW68" s="673"/>
      <c r="CX68" s="674"/>
      <c r="CY68" s="674"/>
      <c r="CZ68" s="674"/>
      <c r="DA68" s="674"/>
      <c r="DB68" s="674"/>
      <c r="DC68" s="674"/>
      <c r="DD68" s="674"/>
      <c r="DE68" s="674"/>
      <c r="DF68" s="674"/>
      <c r="DG68" s="674"/>
      <c r="DH68" s="674"/>
      <c r="DI68" s="674"/>
      <c r="DJ68" s="674"/>
      <c r="DK68" s="674"/>
      <c r="DL68" s="675"/>
      <c r="DM68" s="667"/>
      <c r="DN68" s="668"/>
      <c r="DO68" s="668"/>
      <c r="DP68" s="668"/>
      <c r="DQ68" s="668"/>
      <c r="DR68" s="668"/>
      <c r="DS68" s="668"/>
      <c r="DT68" s="668"/>
      <c r="DU68" s="668"/>
      <c r="DV68" s="668"/>
      <c r="DW68" s="668"/>
      <c r="DX68" s="668"/>
      <c r="DY68" s="668"/>
      <c r="DZ68" s="668"/>
      <c r="EA68" s="668"/>
      <c r="EB68" s="668"/>
      <c r="EC68" s="668"/>
      <c r="ED68" s="668"/>
      <c r="EE68" s="669"/>
      <c r="EF68" s="661"/>
      <c r="EG68" s="662"/>
      <c r="EH68" s="662"/>
      <c r="EI68" s="662"/>
      <c r="EJ68" s="662"/>
      <c r="EK68" s="663"/>
      <c r="EL68" s="634"/>
      <c r="EM68" s="635"/>
      <c r="EN68" s="635"/>
      <c r="EO68" s="635"/>
      <c r="EP68" s="635"/>
      <c r="EQ68" s="635"/>
      <c r="ER68" s="635"/>
      <c r="ES68" s="635"/>
      <c r="ET68" s="635"/>
      <c r="EU68" s="635"/>
      <c r="EV68" s="635"/>
      <c r="EW68" s="635"/>
      <c r="EX68" s="635"/>
      <c r="EY68" s="635"/>
      <c r="EZ68" s="635"/>
      <c r="FA68" s="635"/>
      <c r="FB68" s="635"/>
      <c r="FC68" s="635"/>
      <c r="FD68" s="636"/>
      <c r="FE68" s="634"/>
      <c r="FF68" s="635"/>
      <c r="FG68" s="635"/>
      <c r="FH68" s="635"/>
      <c r="FI68" s="635"/>
      <c r="FJ68" s="635"/>
      <c r="FK68" s="635"/>
      <c r="FL68" s="635"/>
      <c r="FM68" s="635"/>
      <c r="FN68" s="635"/>
      <c r="FO68" s="635"/>
      <c r="FP68" s="635"/>
      <c r="FQ68" s="635"/>
      <c r="FR68" s="635"/>
      <c r="FS68" s="635"/>
      <c r="FT68" s="635"/>
      <c r="FU68" s="635"/>
      <c r="FV68" s="635"/>
      <c r="FW68" s="635"/>
      <c r="FX68" s="635"/>
      <c r="FY68" s="635"/>
      <c r="FZ68" s="635"/>
      <c r="GA68" s="635"/>
      <c r="GB68" s="636"/>
      <c r="GC68" s="616"/>
      <c r="GD68" s="617"/>
      <c r="GE68" s="617"/>
      <c r="GF68" s="618"/>
    </row>
    <row r="69" spans="1:188" s="333" customFormat="1" ht="4.5" customHeight="1" x14ac:dyDescent="0.75">
      <c r="A69" s="716"/>
      <c r="B69" s="714"/>
      <c r="C69" s="714"/>
      <c r="D69" s="715"/>
      <c r="E69" s="343"/>
      <c r="F69" s="680"/>
      <c r="G69" s="641"/>
      <c r="H69" s="642"/>
      <c r="I69" s="341"/>
      <c r="J69" s="680"/>
      <c r="K69" s="641"/>
      <c r="L69" s="641"/>
      <c r="M69" s="641"/>
      <c r="N69" s="641"/>
      <c r="O69" s="641"/>
      <c r="P69" s="641"/>
      <c r="Q69" s="641"/>
      <c r="R69" s="641"/>
      <c r="S69" s="641"/>
      <c r="T69" s="641"/>
      <c r="U69" s="642"/>
      <c r="V69" s="341"/>
      <c r="W69" s="680"/>
      <c r="X69" s="641"/>
      <c r="Y69" s="641"/>
      <c r="Z69" s="641"/>
      <c r="AA69" s="641"/>
      <c r="AB69" s="641"/>
      <c r="AC69" s="641"/>
      <c r="AD69" s="641"/>
      <c r="AE69" s="641"/>
      <c r="AF69" s="641"/>
      <c r="AG69" s="641"/>
      <c r="AH69" s="641"/>
      <c r="AI69" s="641"/>
      <c r="AJ69" s="641"/>
      <c r="AK69" s="642"/>
      <c r="AL69" s="341"/>
      <c r="AM69" s="680"/>
      <c r="AN69" s="641"/>
      <c r="AO69" s="641"/>
      <c r="AP69" s="641"/>
      <c r="AQ69" s="641"/>
      <c r="AR69" s="642"/>
      <c r="AS69" s="342"/>
      <c r="AT69" s="680"/>
      <c r="AU69" s="641"/>
      <c r="AV69" s="642"/>
      <c r="AW69" s="336"/>
      <c r="AX69" s="336"/>
      <c r="AY69" s="336"/>
      <c r="AZ69" s="336"/>
      <c r="BA69" s="336"/>
      <c r="BB69" s="336"/>
      <c r="BC69" s="336"/>
      <c r="BD69" s="336"/>
      <c r="BE69" s="336"/>
      <c r="BF69" s="336"/>
      <c r="BG69" s="336"/>
      <c r="BH69" s="336"/>
      <c r="BI69" s="336"/>
      <c r="BJ69" s="336"/>
      <c r="BK69" s="336"/>
      <c r="BL69" s="336"/>
      <c r="BM69" s="336"/>
      <c r="BN69" s="336"/>
      <c r="BO69" s="336"/>
      <c r="BP69" s="336"/>
      <c r="BQ69" s="680"/>
      <c r="BR69" s="641"/>
      <c r="BS69" s="641"/>
      <c r="BT69" s="641"/>
      <c r="BU69" s="641"/>
      <c r="BV69" s="641"/>
      <c r="BW69" s="641"/>
      <c r="BX69" s="641"/>
      <c r="BY69" s="641"/>
      <c r="BZ69" s="641"/>
      <c r="CA69" s="641"/>
      <c r="CB69" s="641"/>
      <c r="CC69" s="641"/>
      <c r="CD69" s="641"/>
      <c r="CE69" s="642"/>
      <c r="CF69" s="337"/>
      <c r="CV69" s="338"/>
      <c r="CW69" s="673"/>
      <c r="CX69" s="674"/>
      <c r="CY69" s="674"/>
      <c r="CZ69" s="674"/>
      <c r="DA69" s="674"/>
      <c r="DB69" s="674"/>
      <c r="DC69" s="674"/>
      <c r="DD69" s="674"/>
      <c r="DE69" s="674"/>
      <c r="DF69" s="674"/>
      <c r="DG69" s="674"/>
      <c r="DH69" s="674"/>
      <c r="DI69" s="674"/>
      <c r="DJ69" s="674"/>
      <c r="DK69" s="674"/>
      <c r="DL69" s="675"/>
      <c r="DM69" s="667"/>
      <c r="DN69" s="668"/>
      <c r="DO69" s="668"/>
      <c r="DP69" s="668"/>
      <c r="DQ69" s="668"/>
      <c r="DR69" s="668"/>
      <c r="DS69" s="668"/>
      <c r="DT69" s="668"/>
      <c r="DU69" s="668"/>
      <c r="DV69" s="668"/>
      <c r="DW69" s="668"/>
      <c r="DX69" s="668"/>
      <c r="DY69" s="668"/>
      <c r="DZ69" s="668"/>
      <c r="EA69" s="668"/>
      <c r="EB69" s="668"/>
      <c r="EC69" s="668"/>
      <c r="ED69" s="668"/>
      <c r="EE69" s="669"/>
      <c r="EF69" s="661"/>
      <c r="EG69" s="662"/>
      <c r="EH69" s="662"/>
      <c r="EI69" s="662"/>
      <c r="EJ69" s="662"/>
      <c r="EK69" s="663"/>
      <c r="EL69" s="634"/>
      <c r="EM69" s="635"/>
      <c r="EN69" s="635"/>
      <c r="EO69" s="635"/>
      <c r="EP69" s="635"/>
      <c r="EQ69" s="635"/>
      <c r="ER69" s="635"/>
      <c r="ES69" s="635"/>
      <c r="ET69" s="635"/>
      <c r="EU69" s="635"/>
      <c r="EV69" s="635"/>
      <c r="EW69" s="635"/>
      <c r="EX69" s="635"/>
      <c r="EY69" s="635"/>
      <c r="EZ69" s="635"/>
      <c r="FA69" s="635"/>
      <c r="FB69" s="635"/>
      <c r="FC69" s="635"/>
      <c r="FD69" s="636"/>
      <c r="FE69" s="634"/>
      <c r="FF69" s="635"/>
      <c r="FG69" s="635"/>
      <c r="FH69" s="635"/>
      <c r="FI69" s="635"/>
      <c r="FJ69" s="635"/>
      <c r="FK69" s="635"/>
      <c r="FL69" s="635"/>
      <c r="FM69" s="635"/>
      <c r="FN69" s="635"/>
      <c r="FO69" s="635"/>
      <c r="FP69" s="635"/>
      <c r="FQ69" s="635"/>
      <c r="FR69" s="635"/>
      <c r="FS69" s="635"/>
      <c r="FT69" s="635"/>
      <c r="FU69" s="635"/>
      <c r="FV69" s="635"/>
      <c r="FW69" s="635"/>
      <c r="FX69" s="635"/>
      <c r="FY69" s="635"/>
      <c r="FZ69" s="635"/>
      <c r="GA69" s="635"/>
      <c r="GB69" s="636"/>
      <c r="GC69" s="616"/>
      <c r="GD69" s="617"/>
      <c r="GE69" s="617"/>
      <c r="GF69" s="618"/>
    </row>
    <row r="70" spans="1:188" s="333" customFormat="1" ht="4.5" customHeight="1" x14ac:dyDescent="0.75">
      <c r="A70" s="716"/>
      <c r="B70" s="714"/>
      <c r="C70" s="714"/>
      <c r="D70" s="715"/>
      <c r="E70" s="343"/>
      <c r="F70" s="680"/>
      <c r="G70" s="641"/>
      <c r="H70" s="642"/>
      <c r="I70" s="341"/>
      <c r="J70" s="680"/>
      <c r="K70" s="641"/>
      <c r="L70" s="641"/>
      <c r="M70" s="641"/>
      <c r="N70" s="641"/>
      <c r="O70" s="641"/>
      <c r="P70" s="641"/>
      <c r="Q70" s="641"/>
      <c r="R70" s="641"/>
      <c r="S70" s="641"/>
      <c r="T70" s="641"/>
      <c r="U70" s="642"/>
      <c r="V70" s="341"/>
      <c r="W70" s="680"/>
      <c r="X70" s="641"/>
      <c r="Y70" s="641"/>
      <c r="Z70" s="641"/>
      <c r="AA70" s="641"/>
      <c r="AB70" s="641"/>
      <c r="AC70" s="641"/>
      <c r="AD70" s="641"/>
      <c r="AE70" s="641"/>
      <c r="AF70" s="641"/>
      <c r="AG70" s="641"/>
      <c r="AH70" s="641"/>
      <c r="AI70" s="641"/>
      <c r="AJ70" s="641"/>
      <c r="AK70" s="642"/>
      <c r="AL70" s="341"/>
      <c r="AM70" s="680"/>
      <c r="AN70" s="641"/>
      <c r="AO70" s="641"/>
      <c r="AP70" s="641"/>
      <c r="AQ70" s="641"/>
      <c r="AR70" s="642"/>
      <c r="AS70" s="342"/>
      <c r="AT70" s="680"/>
      <c r="AU70" s="641"/>
      <c r="AV70" s="642"/>
      <c r="AW70" s="336"/>
      <c r="AX70" s="336"/>
      <c r="AY70" s="336"/>
      <c r="AZ70" s="336"/>
      <c r="BA70" s="336"/>
      <c r="BB70" s="336"/>
      <c r="BC70" s="336"/>
      <c r="BD70" s="336"/>
      <c r="BE70" s="336"/>
      <c r="BF70" s="336"/>
      <c r="BG70" s="336"/>
      <c r="BH70" s="336"/>
      <c r="BI70" s="336"/>
      <c r="BJ70" s="336"/>
      <c r="BK70" s="336"/>
      <c r="BL70" s="336"/>
      <c r="BM70" s="336"/>
      <c r="BN70" s="336"/>
      <c r="BO70" s="336"/>
      <c r="BP70" s="336"/>
      <c r="BQ70" s="680"/>
      <c r="BR70" s="641"/>
      <c r="BS70" s="641"/>
      <c r="BT70" s="641"/>
      <c r="BU70" s="641"/>
      <c r="BV70" s="641"/>
      <c r="BW70" s="641"/>
      <c r="BX70" s="641"/>
      <c r="BY70" s="641"/>
      <c r="BZ70" s="641"/>
      <c r="CA70" s="641"/>
      <c r="CB70" s="641"/>
      <c r="CC70" s="641"/>
      <c r="CD70" s="641"/>
      <c r="CE70" s="642"/>
      <c r="CF70" s="337"/>
      <c r="CV70" s="338"/>
      <c r="CW70" s="676"/>
      <c r="CX70" s="677"/>
      <c r="CY70" s="677"/>
      <c r="CZ70" s="677"/>
      <c r="DA70" s="677"/>
      <c r="DB70" s="677"/>
      <c r="DC70" s="677"/>
      <c r="DD70" s="677"/>
      <c r="DE70" s="677"/>
      <c r="DF70" s="677"/>
      <c r="DG70" s="677"/>
      <c r="DH70" s="677"/>
      <c r="DI70" s="677"/>
      <c r="DJ70" s="677"/>
      <c r="DK70" s="677"/>
      <c r="DL70" s="678"/>
      <c r="DM70" s="670"/>
      <c r="DN70" s="671"/>
      <c r="DO70" s="671"/>
      <c r="DP70" s="671"/>
      <c r="DQ70" s="671"/>
      <c r="DR70" s="671"/>
      <c r="DS70" s="671"/>
      <c r="DT70" s="671"/>
      <c r="DU70" s="671"/>
      <c r="DV70" s="671"/>
      <c r="DW70" s="671"/>
      <c r="DX70" s="671"/>
      <c r="DY70" s="671"/>
      <c r="DZ70" s="671"/>
      <c r="EA70" s="671"/>
      <c r="EB70" s="671"/>
      <c r="EC70" s="671"/>
      <c r="ED70" s="671"/>
      <c r="EE70" s="672"/>
      <c r="EF70" s="664"/>
      <c r="EG70" s="665"/>
      <c r="EH70" s="665"/>
      <c r="EI70" s="665"/>
      <c r="EJ70" s="665"/>
      <c r="EK70" s="666"/>
      <c r="EL70" s="637"/>
      <c r="EM70" s="638"/>
      <c r="EN70" s="638"/>
      <c r="EO70" s="638"/>
      <c r="EP70" s="638"/>
      <c r="EQ70" s="638"/>
      <c r="ER70" s="638"/>
      <c r="ES70" s="638"/>
      <c r="ET70" s="638"/>
      <c r="EU70" s="638"/>
      <c r="EV70" s="638"/>
      <c r="EW70" s="638"/>
      <c r="EX70" s="638"/>
      <c r="EY70" s="638"/>
      <c r="EZ70" s="638"/>
      <c r="FA70" s="638"/>
      <c r="FB70" s="638"/>
      <c r="FC70" s="638"/>
      <c r="FD70" s="639"/>
      <c r="FE70" s="637"/>
      <c r="FF70" s="638"/>
      <c r="FG70" s="638"/>
      <c r="FH70" s="638"/>
      <c r="FI70" s="638"/>
      <c r="FJ70" s="638"/>
      <c r="FK70" s="638"/>
      <c r="FL70" s="638"/>
      <c r="FM70" s="638"/>
      <c r="FN70" s="638"/>
      <c r="FO70" s="638"/>
      <c r="FP70" s="638"/>
      <c r="FQ70" s="638"/>
      <c r="FR70" s="638"/>
      <c r="FS70" s="638"/>
      <c r="FT70" s="638"/>
      <c r="FU70" s="638"/>
      <c r="FV70" s="638"/>
      <c r="FW70" s="638"/>
      <c r="FX70" s="638"/>
      <c r="FY70" s="638"/>
      <c r="FZ70" s="638"/>
      <c r="GA70" s="638"/>
      <c r="GB70" s="639"/>
      <c r="GC70" s="619"/>
      <c r="GD70" s="620"/>
      <c r="GE70" s="620"/>
      <c r="GF70" s="621"/>
    </row>
    <row r="71" spans="1:188" s="333" customFormat="1" ht="2.25" customHeight="1" x14ac:dyDescent="0.75">
      <c r="A71" s="716"/>
      <c r="B71" s="714"/>
      <c r="C71" s="714"/>
      <c r="D71" s="715"/>
      <c r="E71" s="343"/>
      <c r="F71" s="336"/>
      <c r="G71" s="336"/>
      <c r="H71" s="336"/>
      <c r="I71" s="344"/>
      <c r="J71" s="344"/>
      <c r="K71" s="344"/>
      <c r="L71" s="344"/>
      <c r="M71" s="344"/>
      <c r="N71" s="344"/>
      <c r="O71" s="344"/>
      <c r="P71" s="344"/>
      <c r="Q71" s="344"/>
      <c r="R71" s="344"/>
      <c r="S71" s="344"/>
      <c r="T71" s="344"/>
      <c r="U71" s="344"/>
      <c r="V71" s="344"/>
      <c r="W71" s="344"/>
      <c r="X71" s="344"/>
      <c r="Y71" s="344"/>
      <c r="Z71" s="344"/>
      <c r="AA71" s="344"/>
      <c r="AB71" s="344"/>
      <c r="AC71" s="344"/>
      <c r="AD71" s="344"/>
      <c r="AE71" s="344"/>
      <c r="AF71" s="344"/>
      <c r="AG71" s="344"/>
      <c r="AH71" s="344"/>
      <c r="AI71" s="344"/>
      <c r="AJ71" s="344"/>
      <c r="AK71" s="344"/>
      <c r="AL71" s="344"/>
      <c r="AM71" s="344"/>
      <c r="AN71" s="344"/>
      <c r="AO71" s="344"/>
      <c r="AP71" s="344"/>
      <c r="AQ71" s="337"/>
      <c r="AR71" s="337"/>
      <c r="AS71" s="337"/>
      <c r="AT71" s="337"/>
      <c r="AU71" s="337"/>
      <c r="AV71" s="337"/>
      <c r="AW71" s="337"/>
      <c r="AX71" s="337"/>
      <c r="AY71" s="337"/>
      <c r="AZ71" s="337"/>
      <c r="BA71" s="337"/>
      <c r="BB71" s="337"/>
      <c r="BC71" s="337"/>
      <c r="BD71" s="337"/>
      <c r="BE71" s="337"/>
      <c r="BF71" s="337"/>
      <c r="BG71" s="337"/>
      <c r="BH71" s="337"/>
      <c r="BI71" s="337"/>
      <c r="BJ71" s="337"/>
      <c r="BK71" s="337"/>
      <c r="BL71" s="337"/>
      <c r="BM71" s="337"/>
      <c r="BN71" s="337"/>
      <c r="BO71" s="337"/>
      <c r="BP71" s="337"/>
      <c r="BQ71" s="337"/>
      <c r="BR71" s="337"/>
      <c r="BS71" s="337"/>
      <c r="BT71" s="337"/>
      <c r="BU71" s="337"/>
      <c r="BV71" s="337"/>
      <c r="BW71" s="337"/>
      <c r="BX71" s="337"/>
      <c r="BY71" s="337"/>
      <c r="BZ71" s="337"/>
      <c r="CA71" s="337"/>
      <c r="CB71" s="337"/>
      <c r="CC71" s="337"/>
      <c r="CD71" s="337"/>
      <c r="CE71" s="337"/>
      <c r="CF71" s="337"/>
      <c r="CG71" s="337"/>
      <c r="CH71" s="337"/>
      <c r="CI71" s="337"/>
      <c r="CJ71" s="337"/>
      <c r="CK71" s="337"/>
      <c r="CL71" s="337"/>
      <c r="CM71" s="337"/>
      <c r="CN71" s="337"/>
      <c r="CO71" s="337"/>
      <c r="CP71" s="337"/>
      <c r="CQ71" s="337"/>
      <c r="CR71" s="337"/>
      <c r="CS71" s="337"/>
      <c r="CT71" s="337"/>
      <c r="CU71" s="337"/>
      <c r="CV71" s="338"/>
      <c r="CW71" s="426"/>
      <c r="CX71" s="309"/>
      <c r="CY71" s="309"/>
      <c r="CZ71" s="309"/>
      <c r="DA71" s="309"/>
      <c r="DB71" s="309"/>
      <c r="DC71" s="309"/>
      <c r="DD71" s="309"/>
      <c r="DE71" s="309"/>
      <c r="DF71" s="309"/>
      <c r="DG71" s="309"/>
      <c r="DH71" s="309"/>
      <c r="DI71" s="309"/>
      <c r="DJ71" s="309"/>
      <c r="DK71" s="309"/>
      <c r="DL71" s="425"/>
      <c r="DM71" s="427"/>
      <c r="DN71" s="428"/>
      <c r="DO71" s="428"/>
      <c r="DP71" s="428"/>
      <c r="DQ71" s="428"/>
      <c r="DR71" s="428"/>
      <c r="DS71" s="428"/>
      <c r="DT71" s="428"/>
      <c r="DU71" s="428"/>
      <c r="DV71" s="428"/>
      <c r="DW71" s="428"/>
      <c r="DX71" s="428"/>
      <c r="DY71" s="428"/>
      <c r="DZ71" s="428"/>
      <c r="EA71" s="428"/>
      <c r="EB71" s="428"/>
      <c r="EC71" s="428"/>
      <c r="ED71" s="428"/>
      <c r="EE71" s="429"/>
      <c r="EF71" s="540"/>
      <c r="EG71" s="541"/>
      <c r="EH71" s="541"/>
      <c r="EI71" s="541"/>
      <c r="EJ71" s="541"/>
      <c r="EK71" s="542"/>
      <c r="EL71" s="389"/>
      <c r="EM71" s="390"/>
      <c r="EN71" s="390"/>
      <c r="EO71" s="390"/>
      <c r="EP71" s="390"/>
      <c r="EQ71" s="390"/>
      <c r="ER71" s="390"/>
      <c r="ES71" s="390"/>
      <c r="ET71" s="390"/>
      <c r="EU71" s="390"/>
      <c r="EV71" s="390"/>
      <c r="EW71" s="390"/>
      <c r="EX71" s="390"/>
      <c r="EY71" s="390"/>
      <c r="EZ71" s="390"/>
      <c r="FA71" s="390"/>
      <c r="FB71" s="390"/>
      <c r="FC71" s="390"/>
      <c r="FD71" s="391"/>
      <c r="FE71" s="389"/>
      <c r="FF71" s="390"/>
      <c r="FG71" s="390"/>
      <c r="FH71" s="390"/>
      <c r="FI71" s="390"/>
      <c r="FJ71" s="390"/>
      <c r="FK71" s="390"/>
      <c r="FL71" s="390"/>
      <c r="FM71" s="390"/>
      <c r="FN71" s="390"/>
      <c r="FO71" s="390"/>
      <c r="FP71" s="390"/>
      <c r="FQ71" s="390"/>
      <c r="FR71" s="390"/>
      <c r="FS71" s="390"/>
      <c r="FT71" s="390"/>
      <c r="FU71" s="390"/>
      <c r="FV71" s="390"/>
      <c r="FW71" s="390"/>
      <c r="FX71" s="390"/>
      <c r="FY71" s="390"/>
      <c r="FZ71" s="390"/>
      <c r="GA71" s="390"/>
      <c r="GB71" s="391"/>
      <c r="GC71" s="395"/>
      <c r="GD71" s="396"/>
      <c r="GE71" s="396"/>
      <c r="GF71" s="397"/>
    </row>
    <row r="72" spans="1:188" s="333" customFormat="1" ht="2.25" customHeight="1" x14ac:dyDescent="0.75">
      <c r="A72" s="716"/>
      <c r="B72" s="714"/>
      <c r="C72" s="714"/>
      <c r="D72" s="715"/>
      <c r="E72" s="345"/>
      <c r="F72" s="346"/>
      <c r="G72" s="346"/>
      <c r="H72" s="346"/>
      <c r="I72" s="346"/>
      <c r="J72" s="346"/>
      <c r="K72" s="346"/>
      <c r="L72" s="346"/>
      <c r="M72" s="346"/>
      <c r="N72" s="346"/>
      <c r="O72" s="346"/>
      <c r="P72" s="346"/>
      <c r="Q72" s="8"/>
      <c r="R72" s="346"/>
      <c r="S72" s="346"/>
      <c r="T72" s="346"/>
      <c r="U72" s="346"/>
      <c r="V72" s="346"/>
      <c r="W72" s="346"/>
      <c r="X72" s="346"/>
      <c r="Y72" s="346"/>
      <c r="Z72" s="346"/>
      <c r="AA72" s="346"/>
      <c r="AB72" s="346"/>
      <c r="AC72" s="346"/>
      <c r="AD72" s="8"/>
      <c r="AE72" s="346"/>
      <c r="AF72" s="346"/>
      <c r="AG72" s="346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338"/>
      <c r="CW72" s="622"/>
      <c r="CX72" s="623"/>
      <c r="CY72" s="623"/>
      <c r="CZ72" s="623"/>
      <c r="DA72" s="623"/>
      <c r="DB72" s="623"/>
      <c r="DC72" s="623"/>
      <c r="DD72" s="623"/>
      <c r="DE72" s="623"/>
      <c r="DF72" s="623"/>
      <c r="DG72" s="623"/>
      <c r="DH72" s="623"/>
      <c r="DI72" s="623"/>
      <c r="DJ72" s="623"/>
      <c r="DK72" s="623"/>
      <c r="DL72" s="624"/>
      <c r="DM72" s="667"/>
      <c r="DN72" s="668"/>
      <c r="DO72" s="668"/>
      <c r="DP72" s="668"/>
      <c r="DQ72" s="668"/>
      <c r="DR72" s="668"/>
      <c r="DS72" s="668"/>
      <c r="DT72" s="668"/>
      <c r="DU72" s="668"/>
      <c r="DV72" s="668"/>
      <c r="DW72" s="668"/>
      <c r="DX72" s="668"/>
      <c r="DY72" s="668"/>
      <c r="DZ72" s="668"/>
      <c r="EA72" s="668"/>
      <c r="EB72" s="668"/>
      <c r="EC72" s="668"/>
      <c r="ED72" s="668"/>
      <c r="EE72" s="669"/>
      <c r="EF72" s="655"/>
      <c r="EG72" s="656"/>
      <c r="EH72" s="656"/>
      <c r="EI72" s="656"/>
      <c r="EJ72" s="656"/>
      <c r="EK72" s="657"/>
      <c r="EL72" s="643"/>
      <c r="EM72" s="644"/>
      <c r="EN72" s="644"/>
      <c r="EO72" s="644"/>
      <c r="EP72" s="644"/>
      <c r="EQ72" s="644"/>
      <c r="ER72" s="644"/>
      <c r="ES72" s="644"/>
      <c r="ET72" s="644"/>
      <c r="EU72" s="644"/>
      <c r="EV72" s="644"/>
      <c r="EW72" s="644"/>
      <c r="EX72" s="644"/>
      <c r="EY72" s="644"/>
      <c r="EZ72" s="644"/>
      <c r="FA72" s="644"/>
      <c r="FB72" s="644"/>
      <c r="FC72" s="644"/>
      <c r="FD72" s="645"/>
      <c r="FE72" s="643"/>
      <c r="FF72" s="644"/>
      <c r="FG72" s="644"/>
      <c r="FH72" s="644"/>
      <c r="FI72" s="644"/>
      <c r="FJ72" s="644"/>
      <c r="FK72" s="644"/>
      <c r="FL72" s="644"/>
      <c r="FM72" s="644"/>
      <c r="FN72" s="644"/>
      <c r="FO72" s="644"/>
      <c r="FP72" s="644"/>
      <c r="FQ72" s="644"/>
      <c r="FR72" s="644"/>
      <c r="FS72" s="644"/>
      <c r="FT72" s="644"/>
      <c r="FU72" s="644"/>
      <c r="FV72" s="644"/>
      <c r="FW72" s="644"/>
      <c r="FX72" s="644"/>
      <c r="FY72" s="644"/>
      <c r="FZ72" s="644"/>
      <c r="GA72" s="644"/>
      <c r="GB72" s="645"/>
      <c r="GC72" s="616"/>
      <c r="GD72" s="617"/>
      <c r="GE72" s="617"/>
      <c r="GF72" s="618"/>
    </row>
    <row r="73" spans="1:188" s="333" customFormat="1" ht="5.25" customHeight="1" x14ac:dyDescent="0.75">
      <c r="A73" s="716"/>
      <c r="B73" s="714"/>
      <c r="C73" s="714"/>
      <c r="D73" s="715"/>
      <c r="E73" s="347"/>
      <c r="F73" s="693" t="s">
        <v>211</v>
      </c>
      <c r="G73" s="693"/>
      <c r="H73" s="693"/>
      <c r="I73" s="693"/>
      <c r="J73" s="693"/>
      <c r="K73" s="693"/>
      <c r="L73" s="693"/>
      <c r="M73" s="693"/>
      <c r="N73" s="693"/>
      <c r="O73" s="693"/>
      <c r="P73" s="693"/>
      <c r="Q73" s="693"/>
      <c r="R73" s="693"/>
      <c r="S73" s="694" t="str">
        <f ca="1">IF($A67="","",VLOOKUP($A67,DT!$A$2:$M$252,5))</f>
        <v>นายชอบ เสียภาษี</v>
      </c>
      <c r="T73" s="694"/>
      <c r="U73" s="694"/>
      <c r="V73" s="694"/>
      <c r="W73" s="694"/>
      <c r="X73" s="694"/>
      <c r="Y73" s="694"/>
      <c r="Z73" s="694"/>
      <c r="AA73" s="694"/>
      <c r="AB73" s="694"/>
      <c r="AC73" s="694"/>
      <c r="AD73" s="694"/>
      <c r="AE73" s="694"/>
      <c r="AF73" s="694"/>
      <c r="AG73" s="694"/>
      <c r="AH73" s="694"/>
      <c r="AI73" s="694"/>
      <c r="AJ73" s="694"/>
      <c r="AK73" s="694"/>
      <c r="AL73" s="694"/>
      <c r="AM73" s="694"/>
      <c r="AN73" s="694"/>
      <c r="AO73" s="694"/>
      <c r="AP73" s="694"/>
      <c r="AQ73" s="694"/>
      <c r="AR73" s="694"/>
      <c r="AS73" s="694"/>
      <c r="AT73" s="694"/>
      <c r="AU73" s="694"/>
      <c r="AV73" s="694"/>
      <c r="AW73" s="694"/>
      <c r="AX73" s="694"/>
      <c r="AY73" s="694"/>
      <c r="AZ73" s="694"/>
      <c r="BA73" s="694"/>
      <c r="BB73" s="694"/>
      <c r="BC73" s="694"/>
      <c r="BD73" s="694"/>
      <c r="BE73" s="694"/>
      <c r="BF73" s="694"/>
      <c r="BG73" s="694"/>
      <c r="BH73" s="694"/>
      <c r="BI73" s="694"/>
      <c r="BJ73" s="694"/>
      <c r="BK73" s="694"/>
      <c r="BL73" s="694"/>
      <c r="BM73" s="694"/>
      <c r="BN73" s="694"/>
      <c r="BO73" s="694"/>
      <c r="BP73" s="694"/>
      <c r="BQ73" s="694"/>
      <c r="BR73" s="694"/>
      <c r="BS73" s="694"/>
      <c r="BT73" s="694"/>
      <c r="BU73" s="694"/>
      <c r="BV73" s="694"/>
      <c r="BW73" s="694"/>
      <c r="BX73" s="694"/>
      <c r="BY73" s="694"/>
      <c r="BZ73" s="694"/>
      <c r="CA73" s="694"/>
      <c r="CB73" s="694"/>
      <c r="CC73" s="694"/>
      <c r="CD73" s="694"/>
      <c r="CE73" s="694"/>
      <c r="CF73" s="694"/>
      <c r="CG73" s="694"/>
      <c r="CH73" s="694"/>
      <c r="CI73" s="694"/>
      <c r="CJ73" s="694"/>
      <c r="CK73" s="694"/>
      <c r="CL73" s="694"/>
      <c r="CM73" s="694"/>
      <c r="CN73" s="694"/>
      <c r="CO73" s="694"/>
      <c r="CP73" s="694"/>
      <c r="CQ73" s="694"/>
      <c r="CR73" s="694"/>
      <c r="CS73" s="694"/>
      <c r="CT73" s="694"/>
      <c r="CU73" s="694"/>
      <c r="CV73" s="710"/>
      <c r="CW73" s="622"/>
      <c r="CX73" s="623"/>
      <c r="CY73" s="623"/>
      <c r="CZ73" s="623"/>
      <c r="DA73" s="623"/>
      <c r="DB73" s="623"/>
      <c r="DC73" s="623"/>
      <c r="DD73" s="623"/>
      <c r="DE73" s="623"/>
      <c r="DF73" s="623"/>
      <c r="DG73" s="623"/>
      <c r="DH73" s="623"/>
      <c r="DI73" s="623"/>
      <c r="DJ73" s="623"/>
      <c r="DK73" s="623"/>
      <c r="DL73" s="624"/>
      <c r="DM73" s="667"/>
      <c r="DN73" s="668"/>
      <c r="DO73" s="668"/>
      <c r="DP73" s="668"/>
      <c r="DQ73" s="668"/>
      <c r="DR73" s="668"/>
      <c r="DS73" s="668"/>
      <c r="DT73" s="668"/>
      <c r="DU73" s="668"/>
      <c r="DV73" s="668"/>
      <c r="DW73" s="668"/>
      <c r="DX73" s="668"/>
      <c r="DY73" s="668"/>
      <c r="DZ73" s="668"/>
      <c r="EA73" s="668"/>
      <c r="EB73" s="668"/>
      <c r="EC73" s="668"/>
      <c r="ED73" s="668"/>
      <c r="EE73" s="669"/>
      <c r="EF73" s="655"/>
      <c r="EG73" s="656"/>
      <c r="EH73" s="656"/>
      <c r="EI73" s="656"/>
      <c r="EJ73" s="656"/>
      <c r="EK73" s="657"/>
      <c r="EL73" s="643"/>
      <c r="EM73" s="644"/>
      <c r="EN73" s="644"/>
      <c r="EO73" s="644"/>
      <c r="EP73" s="644"/>
      <c r="EQ73" s="644"/>
      <c r="ER73" s="644"/>
      <c r="ES73" s="644"/>
      <c r="ET73" s="644"/>
      <c r="EU73" s="644"/>
      <c r="EV73" s="644"/>
      <c r="EW73" s="644"/>
      <c r="EX73" s="644"/>
      <c r="EY73" s="644"/>
      <c r="EZ73" s="644"/>
      <c r="FA73" s="644"/>
      <c r="FB73" s="644"/>
      <c r="FC73" s="644"/>
      <c r="FD73" s="645"/>
      <c r="FE73" s="643"/>
      <c r="FF73" s="644"/>
      <c r="FG73" s="644"/>
      <c r="FH73" s="644"/>
      <c r="FI73" s="644"/>
      <c r="FJ73" s="644"/>
      <c r="FK73" s="644"/>
      <c r="FL73" s="644"/>
      <c r="FM73" s="644"/>
      <c r="FN73" s="644"/>
      <c r="FO73" s="644"/>
      <c r="FP73" s="644"/>
      <c r="FQ73" s="644"/>
      <c r="FR73" s="644"/>
      <c r="FS73" s="644"/>
      <c r="FT73" s="644"/>
      <c r="FU73" s="644"/>
      <c r="FV73" s="644"/>
      <c r="FW73" s="644"/>
      <c r="FX73" s="644"/>
      <c r="FY73" s="644"/>
      <c r="FZ73" s="644"/>
      <c r="GA73" s="644"/>
      <c r="GB73" s="645"/>
      <c r="GC73" s="616"/>
      <c r="GD73" s="617"/>
      <c r="GE73" s="617"/>
      <c r="GF73" s="618"/>
    </row>
    <row r="74" spans="1:188" s="333" customFormat="1" ht="5.25" customHeight="1" x14ac:dyDescent="0.75">
      <c r="A74" s="716"/>
      <c r="B74" s="714"/>
      <c r="C74" s="714"/>
      <c r="D74" s="715"/>
      <c r="E74" s="347"/>
      <c r="F74" s="693"/>
      <c r="G74" s="693"/>
      <c r="H74" s="693"/>
      <c r="I74" s="693"/>
      <c r="J74" s="693"/>
      <c r="K74" s="693"/>
      <c r="L74" s="693"/>
      <c r="M74" s="693"/>
      <c r="N74" s="693"/>
      <c r="O74" s="693"/>
      <c r="P74" s="693"/>
      <c r="Q74" s="693"/>
      <c r="R74" s="693"/>
      <c r="S74" s="694"/>
      <c r="T74" s="694"/>
      <c r="U74" s="694"/>
      <c r="V74" s="694"/>
      <c r="W74" s="694"/>
      <c r="X74" s="694"/>
      <c r="Y74" s="694"/>
      <c r="Z74" s="694"/>
      <c r="AA74" s="694"/>
      <c r="AB74" s="694"/>
      <c r="AC74" s="694"/>
      <c r="AD74" s="694"/>
      <c r="AE74" s="694"/>
      <c r="AF74" s="694"/>
      <c r="AG74" s="694"/>
      <c r="AH74" s="694"/>
      <c r="AI74" s="694"/>
      <c r="AJ74" s="694"/>
      <c r="AK74" s="694"/>
      <c r="AL74" s="694"/>
      <c r="AM74" s="694"/>
      <c r="AN74" s="694"/>
      <c r="AO74" s="694"/>
      <c r="AP74" s="694"/>
      <c r="AQ74" s="694"/>
      <c r="AR74" s="694"/>
      <c r="AS74" s="694"/>
      <c r="AT74" s="694"/>
      <c r="AU74" s="694"/>
      <c r="AV74" s="694"/>
      <c r="AW74" s="694"/>
      <c r="AX74" s="694"/>
      <c r="AY74" s="694"/>
      <c r="AZ74" s="694"/>
      <c r="BA74" s="694"/>
      <c r="BB74" s="694"/>
      <c r="BC74" s="694"/>
      <c r="BD74" s="694"/>
      <c r="BE74" s="694"/>
      <c r="BF74" s="694"/>
      <c r="BG74" s="694"/>
      <c r="BH74" s="694"/>
      <c r="BI74" s="694"/>
      <c r="BJ74" s="694"/>
      <c r="BK74" s="694"/>
      <c r="BL74" s="694"/>
      <c r="BM74" s="694"/>
      <c r="BN74" s="694"/>
      <c r="BO74" s="694"/>
      <c r="BP74" s="694"/>
      <c r="BQ74" s="694"/>
      <c r="BR74" s="694"/>
      <c r="BS74" s="694"/>
      <c r="BT74" s="694"/>
      <c r="BU74" s="694"/>
      <c r="BV74" s="694"/>
      <c r="BW74" s="694"/>
      <c r="BX74" s="694"/>
      <c r="BY74" s="694"/>
      <c r="BZ74" s="694"/>
      <c r="CA74" s="694"/>
      <c r="CB74" s="694"/>
      <c r="CC74" s="694"/>
      <c r="CD74" s="694"/>
      <c r="CE74" s="694"/>
      <c r="CF74" s="694"/>
      <c r="CG74" s="694"/>
      <c r="CH74" s="694"/>
      <c r="CI74" s="694"/>
      <c r="CJ74" s="694"/>
      <c r="CK74" s="694"/>
      <c r="CL74" s="694"/>
      <c r="CM74" s="694"/>
      <c r="CN74" s="694"/>
      <c r="CO74" s="694"/>
      <c r="CP74" s="694"/>
      <c r="CQ74" s="694"/>
      <c r="CR74" s="694"/>
      <c r="CS74" s="694"/>
      <c r="CT74" s="694"/>
      <c r="CU74" s="694"/>
      <c r="CV74" s="710"/>
      <c r="CW74" s="622"/>
      <c r="CX74" s="623"/>
      <c r="CY74" s="623"/>
      <c r="CZ74" s="623"/>
      <c r="DA74" s="623"/>
      <c r="DB74" s="623"/>
      <c r="DC74" s="623"/>
      <c r="DD74" s="623"/>
      <c r="DE74" s="623"/>
      <c r="DF74" s="623"/>
      <c r="DG74" s="623"/>
      <c r="DH74" s="623"/>
      <c r="DI74" s="623"/>
      <c r="DJ74" s="623"/>
      <c r="DK74" s="623"/>
      <c r="DL74" s="624"/>
      <c r="DM74" s="667"/>
      <c r="DN74" s="668"/>
      <c r="DO74" s="668"/>
      <c r="DP74" s="668"/>
      <c r="DQ74" s="668"/>
      <c r="DR74" s="668"/>
      <c r="DS74" s="668"/>
      <c r="DT74" s="668"/>
      <c r="DU74" s="668"/>
      <c r="DV74" s="668"/>
      <c r="DW74" s="668"/>
      <c r="DX74" s="668"/>
      <c r="DY74" s="668"/>
      <c r="DZ74" s="668"/>
      <c r="EA74" s="668"/>
      <c r="EB74" s="668"/>
      <c r="EC74" s="668"/>
      <c r="ED74" s="668"/>
      <c r="EE74" s="669"/>
      <c r="EF74" s="655"/>
      <c r="EG74" s="656"/>
      <c r="EH74" s="656"/>
      <c r="EI74" s="656"/>
      <c r="EJ74" s="656"/>
      <c r="EK74" s="657"/>
      <c r="EL74" s="643"/>
      <c r="EM74" s="644"/>
      <c r="EN74" s="644"/>
      <c r="EO74" s="644"/>
      <c r="EP74" s="644"/>
      <c r="EQ74" s="644"/>
      <c r="ER74" s="644"/>
      <c r="ES74" s="644"/>
      <c r="ET74" s="644"/>
      <c r="EU74" s="644"/>
      <c r="EV74" s="644"/>
      <c r="EW74" s="644"/>
      <c r="EX74" s="644"/>
      <c r="EY74" s="644"/>
      <c r="EZ74" s="644"/>
      <c r="FA74" s="644"/>
      <c r="FB74" s="644"/>
      <c r="FC74" s="644"/>
      <c r="FD74" s="645"/>
      <c r="FE74" s="643"/>
      <c r="FF74" s="644"/>
      <c r="FG74" s="644"/>
      <c r="FH74" s="644"/>
      <c r="FI74" s="644"/>
      <c r="FJ74" s="644"/>
      <c r="FK74" s="644"/>
      <c r="FL74" s="644"/>
      <c r="FM74" s="644"/>
      <c r="FN74" s="644"/>
      <c r="FO74" s="644"/>
      <c r="FP74" s="644"/>
      <c r="FQ74" s="644"/>
      <c r="FR74" s="644"/>
      <c r="FS74" s="644"/>
      <c r="FT74" s="644"/>
      <c r="FU74" s="644"/>
      <c r="FV74" s="644"/>
      <c r="FW74" s="644"/>
      <c r="FX74" s="644"/>
      <c r="FY74" s="644"/>
      <c r="FZ74" s="644"/>
      <c r="GA74" s="644"/>
      <c r="GB74" s="645"/>
      <c r="GC74" s="616"/>
      <c r="GD74" s="617"/>
      <c r="GE74" s="617"/>
      <c r="GF74" s="618"/>
    </row>
    <row r="75" spans="1:188" s="333" customFormat="1" ht="5.25" customHeight="1" x14ac:dyDescent="0.75">
      <c r="A75" s="716"/>
      <c r="B75" s="714"/>
      <c r="C75" s="714"/>
      <c r="D75" s="715"/>
      <c r="E75" s="347"/>
      <c r="F75" s="693"/>
      <c r="G75" s="693"/>
      <c r="H75" s="693"/>
      <c r="I75" s="693"/>
      <c r="J75" s="693"/>
      <c r="K75" s="693"/>
      <c r="L75" s="693"/>
      <c r="M75" s="693"/>
      <c r="N75" s="693"/>
      <c r="O75" s="693"/>
      <c r="P75" s="693"/>
      <c r="Q75" s="693"/>
      <c r="R75" s="693"/>
      <c r="S75" s="711"/>
      <c r="T75" s="711"/>
      <c r="U75" s="711"/>
      <c r="V75" s="711"/>
      <c r="W75" s="711"/>
      <c r="X75" s="711"/>
      <c r="Y75" s="711"/>
      <c r="Z75" s="711"/>
      <c r="AA75" s="711"/>
      <c r="AB75" s="711"/>
      <c r="AC75" s="711"/>
      <c r="AD75" s="711"/>
      <c r="AE75" s="711"/>
      <c r="AF75" s="711"/>
      <c r="AG75" s="711"/>
      <c r="AH75" s="711"/>
      <c r="AI75" s="711"/>
      <c r="AJ75" s="711"/>
      <c r="AK75" s="711"/>
      <c r="AL75" s="711"/>
      <c r="AM75" s="711"/>
      <c r="AN75" s="711"/>
      <c r="AO75" s="711"/>
      <c r="AP75" s="711"/>
      <c r="AQ75" s="711"/>
      <c r="AR75" s="711"/>
      <c r="AS75" s="711"/>
      <c r="AT75" s="711"/>
      <c r="AU75" s="711"/>
      <c r="AV75" s="711"/>
      <c r="AW75" s="711"/>
      <c r="AX75" s="711"/>
      <c r="AY75" s="711"/>
      <c r="AZ75" s="711"/>
      <c r="BA75" s="711"/>
      <c r="BB75" s="711"/>
      <c r="BC75" s="711"/>
      <c r="BD75" s="711"/>
      <c r="BE75" s="711"/>
      <c r="BF75" s="711"/>
      <c r="BG75" s="711"/>
      <c r="BH75" s="711"/>
      <c r="BI75" s="711"/>
      <c r="BJ75" s="711"/>
      <c r="BK75" s="711"/>
      <c r="BL75" s="711"/>
      <c r="BM75" s="711"/>
      <c r="BN75" s="711"/>
      <c r="BO75" s="711"/>
      <c r="BP75" s="711"/>
      <c r="BQ75" s="711"/>
      <c r="BR75" s="711"/>
      <c r="BS75" s="711"/>
      <c r="BT75" s="711"/>
      <c r="BU75" s="711"/>
      <c r="BV75" s="711"/>
      <c r="BW75" s="711"/>
      <c r="BX75" s="711"/>
      <c r="BY75" s="711"/>
      <c r="BZ75" s="711"/>
      <c r="CA75" s="711"/>
      <c r="CB75" s="711"/>
      <c r="CC75" s="711"/>
      <c r="CD75" s="711"/>
      <c r="CE75" s="711"/>
      <c r="CF75" s="711"/>
      <c r="CG75" s="711"/>
      <c r="CH75" s="711"/>
      <c r="CI75" s="711"/>
      <c r="CJ75" s="711"/>
      <c r="CK75" s="711"/>
      <c r="CL75" s="711"/>
      <c r="CM75" s="711"/>
      <c r="CN75" s="711"/>
      <c r="CO75" s="711"/>
      <c r="CP75" s="711"/>
      <c r="CQ75" s="711"/>
      <c r="CR75" s="711"/>
      <c r="CS75" s="711"/>
      <c r="CT75" s="711"/>
      <c r="CU75" s="711"/>
      <c r="CV75" s="712"/>
      <c r="CW75" s="625"/>
      <c r="CX75" s="626"/>
      <c r="CY75" s="626"/>
      <c r="CZ75" s="626"/>
      <c r="DA75" s="626"/>
      <c r="DB75" s="626"/>
      <c r="DC75" s="626"/>
      <c r="DD75" s="626"/>
      <c r="DE75" s="626"/>
      <c r="DF75" s="626"/>
      <c r="DG75" s="626"/>
      <c r="DH75" s="626"/>
      <c r="DI75" s="626"/>
      <c r="DJ75" s="626"/>
      <c r="DK75" s="626"/>
      <c r="DL75" s="627"/>
      <c r="DM75" s="670"/>
      <c r="DN75" s="671"/>
      <c r="DO75" s="671"/>
      <c r="DP75" s="671"/>
      <c r="DQ75" s="671"/>
      <c r="DR75" s="671"/>
      <c r="DS75" s="671"/>
      <c r="DT75" s="671"/>
      <c r="DU75" s="671"/>
      <c r="DV75" s="671"/>
      <c r="DW75" s="671"/>
      <c r="DX75" s="671"/>
      <c r="DY75" s="671"/>
      <c r="DZ75" s="671"/>
      <c r="EA75" s="671"/>
      <c r="EB75" s="671"/>
      <c r="EC75" s="671"/>
      <c r="ED75" s="671"/>
      <c r="EE75" s="672"/>
      <c r="EF75" s="658"/>
      <c r="EG75" s="659"/>
      <c r="EH75" s="659"/>
      <c r="EI75" s="659"/>
      <c r="EJ75" s="659"/>
      <c r="EK75" s="660"/>
      <c r="EL75" s="646"/>
      <c r="EM75" s="647"/>
      <c r="EN75" s="647"/>
      <c r="EO75" s="647"/>
      <c r="EP75" s="647"/>
      <c r="EQ75" s="647"/>
      <c r="ER75" s="647"/>
      <c r="ES75" s="647"/>
      <c r="ET75" s="647"/>
      <c r="EU75" s="647"/>
      <c r="EV75" s="647"/>
      <c r="EW75" s="647"/>
      <c r="EX75" s="647"/>
      <c r="EY75" s="647"/>
      <c r="EZ75" s="647"/>
      <c r="FA75" s="647"/>
      <c r="FB75" s="647"/>
      <c r="FC75" s="647"/>
      <c r="FD75" s="648"/>
      <c r="FE75" s="646"/>
      <c r="FF75" s="647"/>
      <c r="FG75" s="647"/>
      <c r="FH75" s="647"/>
      <c r="FI75" s="647"/>
      <c r="FJ75" s="647"/>
      <c r="FK75" s="647"/>
      <c r="FL75" s="647"/>
      <c r="FM75" s="647"/>
      <c r="FN75" s="647"/>
      <c r="FO75" s="647"/>
      <c r="FP75" s="647"/>
      <c r="FQ75" s="647"/>
      <c r="FR75" s="647"/>
      <c r="FS75" s="647"/>
      <c r="FT75" s="647"/>
      <c r="FU75" s="647"/>
      <c r="FV75" s="647"/>
      <c r="FW75" s="647"/>
      <c r="FX75" s="647"/>
      <c r="FY75" s="647"/>
      <c r="FZ75" s="647"/>
      <c r="GA75" s="647"/>
      <c r="GB75" s="648"/>
      <c r="GC75" s="619"/>
      <c r="GD75" s="620"/>
      <c r="GE75" s="620"/>
      <c r="GF75" s="621"/>
    </row>
    <row r="76" spans="1:188" s="333" customFormat="1" ht="2.25" customHeight="1" x14ac:dyDescent="0.75">
      <c r="A76" s="716"/>
      <c r="B76" s="714"/>
      <c r="C76" s="714"/>
      <c r="D76" s="715"/>
      <c r="E76" s="347"/>
      <c r="F76" s="693" t="s">
        <v>6</v>
      </c>
      <c r="G76" s="693"/>
      <c r="H76" s="693"/>
      <c r="I76" s="693"/>
      <c r="J76" s="693"/>
      <c r="K76" s="694" t="str">
        <f ca="1">IF($A67="","",VLOOKUP($A67,DT!$A$2:$M$252,6))</f>
        <v>2018/56 ถ.ประชาสงเคราะห์ แขวงดินแดง เขตดินแดง กทม</v>
      </c>
      <c r="L76" s="695"/>
      <c r="M76" s="695"/>
      <c r="N76" s="695"/>
      <c r="O76" s="695"/>
      <c r="P76" s="695"/>
      <c r="Q76" s="695"/>
      <c r="R76" s="695"/>
      <c r="S76" s="695"/>
      <c r="T76" s="695"/>
      <c r="U76" s="695"/>
      <c r="V76" s="695"/>
      <c r="W76" s="695"/>
      <c r="X76" s="695"/>
      <c r="Y76" s="695"/>
      <c r="Z76" s="695"/>
      <c r="AA76" s="695"/>
      <c r="AB76" s="695"/>
      <c r="AC76" s="695"/>
      <c r="AD76" s="695"/>
      <c r="AE76" s="695"/>
      <c r="AF76" s="695"/>
      <c r="AG76" s="695"/>
      <c r="AH76" s="695"/>
      <c r="AI76" s="695"/>
      <c r="AJ76" s="695"/>
      <c r="AK76" s="695"/>
      <c r="AL76" s="695"/>
      <c r="AM76" s="695"/>
      <c r="AN76" s="695"/>
      <c r="AO76" s="695"/>
      <c r="AP76" s="695"/>
      <c r="AQ76" s="695"/>
      <c r="AR76" s="695"/>
      <c r="AS76" s="695"/>
      <c r="AT76" s="695"/>
      <c r="AU76" s="695"/>
      <c r="AV76" s="695"/>
      <c r="AW76" s="696"/>
      <c r="AX76" s="696"/>
      <c r="AY76" s="696"/>
      <c r="AZ76" s="695"/>
      <c r="BA76" s="695"/>
      <c r="BB76" s="695"/>
      <c r="BC76" s="695"/>
      <c r="BD76" s="695"/>
      <c r="BE76" s="695"/>
      <c r="BF76" s="695"/>
      <c r="BG76" s="695"/>
      <c r="BH76" s="695"/>
      <c r="BI76" s="695"/>
      <c r="BJ76" s="695"/>
      <c r="BK76" s="695"/>
      <c r="BL76" s="695"/>
      <c r="BM76" s="695"/>
      <c r="BN76" s="695"/>
      <c r="BO76" s="695"/>
      <c r="BP76" s="695"/>
      <c r="BQ76" s="695"/>
      <c r="BR76" s="695"/>
      <c r="BS76" s="695"/>
      <c r="BT76" s="695"/>
      <c r="BU76" s="695"/>
      <c r="BV76" s="695"/>
      <c r="BW76" s="695"/>
      <c r="BX76" s="695"/>
      <c r="BY76" s="695"/>
      <c r="BZ76" s="695"/>
      <c r="CA76" s="695"/>
      <c r="CB76" s="695"/>
      <c r="CC76" s="695"/>
      <c r="CD76" s="695"/>
      <c r="CE76" s="695"/>
      <c r="CF76" s="695"/>
      <c r="CG76" s="695"/>
      <c r="CH76" s="695"/>
      <c r="CI76" s="695"/>
      <c r="CJ76" s="695"/>
      <c r="CK76" s="695"/>
      <c r="CL76" s="695"/>
      <c r="CM76" s="695"/>
      <c r="CN76" s="695"/>
      <c r="CO76" s="695"/>
      <c r="CP76" s="695"/>
      <c r="CQ76" s="695"/>
      <c r="CR76" s="695"/>
      <c r="CS76" s="695"/>
      <c r="CT76" s="695"/>
      <c r="CU76" s="695"/>
      <c r="CV76" s="338"/>
      <c r="CW76" s="622"/>
      <c r="CX76" s="623"/>
      <c r="CY76" s="623"/>
      <c r="CZ76" s="623"/>
      <c r="DA76" s="623"/>
      <c r="DB76" s="623"/>
      <c r="DC76" s="623"/>
      <c r="DD76" s="623"/>
      <c r="DE76" s="623"/>
      <c r="DF76" s="623"/>
      <c r="DG76" s="623"/>
      <c r="DH76" s="623"/>
      <c r="DI76" s="623"/>
      <c r="DJ76" s="623"/>
      <c r="DK76" s="623"/>
      <c r="DL76" s="624"/>
      <c r="DM76" s="427"/>
      <c r="DN76" s="428"/>
      <c r="DO76" s="428"/>
      <c r="DP76" s="428"/>
      <c r="DQ76" s="428"/>
      <c r="DR76" s="428"/>
      <c r="DS76" s="428"/>
      <c r="DT76" s="428"/>
      <c r="DU76" s="428"/>
      <c r="DV76" s="428"/>
      <c r="DW76" s="428"/>
      <c r="DX76" s="428"/>
      <c r="DY76" s="428"/>
      <c r="DZ76" s="428"/>
      <c r="EA76" s="428"/>
      <c r="EB76" s="428"/>
      <c r="EC76" s="428"/>
      <c r="ED76" s="428"/>
      <c r="EE76" s="429"/>
      <c r="EF76" s="540"/>
      <c r="EG76" s="541"/>
      <c r="EH76" s="541"/>
      <c r="EI76" s="541"/>
      <c r="EJ76" s="541"/>
      <c r="EK76" s="542"/>
      <c r="EL76" s="389"/>
      <c r="EM76" s="390"/>
      <c r="EN76" s="390"/>
      <c r="EO76" s="390"/>
      <c r="EP76" s="390"/>
      <c r="EQ76" s="390"/>
      <c r="ER76" s="390"/>
      <c r="ES76" s="390"/>
      <c r="ET76" s="390"/>
      <c r="EU76" s="390"/>
      <c r="EV76" s="390"/>
      <c r="EW76" s="390"/>
      <c r="EX76" s="390"/>
      <c r="EY76" s="390"/>
      <c r="EZ76" s="390"/>
      <c r="FA76" s="390"/>
      <c r="FB76" s="390"/>
      <c r="FC76" s="390"/>
      <c r="FD76" s="391"/>
      <c r="FE76" s="389"/>
      <c r="FF76" s="390"/>
      <c r="FG76" s="390"/>
      <c r="FH76" s="390"/>
      <c r="FI76" s="390"/>
      <c r="FJ76" s="390"/>
      <c r="FK76" s="390"/>
      <c r="FL76" s="390"/>
      <c r="FM76" s="390"/>
      <c r="FN76" s="390"/>
      <c r="FO76" s="390"/>
      <c r="FP76" s="390"/>
      <c r="FQ76" s="390"/>
      <c r="FR76" s="390"/>
      <c r="FS76" s="390"/>
      <c r="FT76" s="390"/>
      <c r="FU76" s="390"/>
      <c r="FV76" s="390"/>
      <c r="FW76" s="390"/>
      <c r="FX76" s="390"/>
      <c r="FY76" s="390"/>
      <c r="FZ76" s="390"/>
      <c r="GA76" s="390"/>
      <c r="GB76" s="391"/>
      <c r="GC76" s="411"/>
      <c r="GD76" s="412"/>
      <c r="GE76" s="412"/>
      <c r="GF76" s="413"/>
    </row>
    <row r="77" spans="1:188" s="333" customFormat="1" ht="4.5" customHeight="1" x14ac:dyDescent="0.75">
      <c r="A77" s="716"/>
      <c r="B77" s="714"/>
      <c r="C77" s="714"/>
      <c r="D77" s="715"/>
      <c r="E77" s="347"/>
      <c r="F77" s="693"/>
      <c r="G77" s="693"/>
      <c r="H77" s="693"/>
      <c r="I77" s="693"/>
      <c r="J77" s="693"/>
      <c r="K77" s="695"/>
      <c r="L77" s="695"/>
      <c r="M77" s="695"/>
      <c r="N77" s="695"/>
      <c r="O77" s="695"/>
      <c r="P77" s="695"/>
      <c r="Q77" s="695"/>
      <c r="R77" s="695"/>
      <c r="S77" s="695"/>
      <c r="T77" s="695"/>
      <c r="U77" s="695"/>
      <c r="V77" s="695"/>
      <c r="W77" s="695"/>
      <c r="X77" s="695"/>
      <c r="Y77" s="695"/>
      <c r="Z77" s="695"/>
      <c r="AA77" s="695"/>
      <c r="AB77" s="695"/>
      <c r="AC77" s="695"/>
      <c r="AD77" s="695"/>
      <c r="AE77" s="695"/>
      <c r="AF77" s="695"/>
      <c r="AG77" s="695"/>
      <c r="AH77" s="695"/>
      <c r="AI77" s="695"/>
      <c r="AJ77" s="695"/>
      <c r="AK77" s="695"/>
      <c r="AL77" s="695"/>
      <c r="AM77" s="695"/>
      <c r="AN77" s="695"/>
      <c r="AO77" s="695"/>
      <c r="AP77" s="695"/>
      <c r="AQ77" s="695"/>
      <c r="AR77" s="695"/>
      <c r="AS77" s="695"/>
      <c r="AT77" s="695"/>
      <c r="AU77" s="695"/>
      <c r="AV77" s="695"/>
      <c r="AW77" s="695"/>
      <c r="AX77" s="695"/>
      <c r="AY77" s="695"/>
      <c r="AZ77" s="695"/>
      <c r="BA77" s="695"/>
      <c r="BB77" s="695"/>
      <c r="BC77" s="695"/>
      <c r="BD77" s="695"/>
      <c r="BE77" s="695"/>
      <c r="BF77" s="695"/>
      <c r="BG77" s="695"/>
      <c r="BH77" s="695"/>
      <c r="BI77" s="695"/>
      <c r="BJ77" s="695"/>
      <c r="BK77" s="695"/>
      <c r="BL77" s="695"/>
      <c r="BM77" s="695"/>
      <c r="BN77" s="695"/>
      <c r="BO77" s="695"/>
      <c r="BP77" s="695"/>
      <c r="BQ77" s="695"/>
      <c r="BR77" s="695"/>
      <c r="BS77" s="695"/>
      <c r="BT77" s="695"/>
      <c r="BU77" s="695"/>
      <c r="BV77" s="695"/>
      <c r="BW77" s="695"/>
      <c r="BX77" s="695"/>
      <c r="BY77" s="695"/>
      <c r="BZ77" s="695"/>
      <c r="CA77" s="695"/>
      <c r="CB77" s="695"/>
      <c r="CC77" s="695"/>
      <c r="CD77" s="695"/>
      <c r="CE77" s="695"/>
      <c r="CF77" s="695"/>
      <c r="CG77" s="695"/>
      <c r="CH77" s="695"/>
      <c r="CI77" s="695"/>
      <c r="CJ77" s="695"/>
      <c r="CK77" s="695"/>
      <c r="CL77" s="695"/>
      <c r="CM77" s="695"/>
      <c r="CN77" s="695"/>
      <c r="CO77" s="695"/>
      <c r="CP77" s="695"/>
      <c r="CQ77" s="695"/>
      <c r="CR77" s="695"/>
      <c r="CS77" s="695"/>
      <c r="CT77" s="695"/>
      <c r="CU77" s="695"/>
      <c r="CV77" s="338"/>
      <c r="CW77" s="622"/>
      <c r="CX77" s="623"/>
      <c r="CY77" s="623"/>
      <c r="CZ77" s="623"/>
      <c r="DA77" s="623"/>
      <c r="DB77" s="623"/>
      <c r="DC77" s="623"/>
      <c r="DD77" s="623"/>
      <c r="DE77" s="623"/>
      <c r="DF77" s="623"/>
      <c r="DG77" s="623"/>
      <c r="DH77" s="623"/>
      <c r="DI77" s="623"/>
      <c r="DJ77" s="623"/>
      <c r="DK77" s="623"/>
      <c r="DL77" s="624"/>
      <c r="DM77" s="628"/>
      <c r="DN77" s="629"/>
      <c r="DO77" s="629"/>
      <c r="DP77" s="629"/>
      <c r="DQ77" s="629"/>
      <c r="DR77" s="629"/>
      <c r="DS77" s="629"/>
      <c r="DT77" s="629"/>
      <c r="DU77" s="629"/>
      <c r="DV77" s="629"/>
      <c r="DW77" s="629"/>
      <c r="DX77" s="629"/>
      <c r="DY77" s="629"/>
      <c r="DZ77" s="629"/>
      <c r="EA77" s="629"/>
      <c r="EB77" s="629"/>
      <c r="EC77" s="629"/>
      <c r="ED77" s="629"/>
      <c r="EE77" s="630"/>
      <c r="EF77" s="655"/>
      <c r="EG77" s="656"/>
      <c r="EH77" s="656"/>
      <c r="EI77" s="656"/>
      <c r="EJ77" s="656"/>
      <c r="EK77" s="657"/>
      <c r="EL77" s="643"/>
      <c r="EM77" s="644"/>
      <c r="EN77" s="644"/>
      <c r="EO77" s="644"/>
      <c r="EP77" s="644"/>
      <c r="EQ77" s="644"/>
      <c r="ER77" s="644"/>
      <c r="ES77" s="644"/>
      <c r="ET77" s="644"/>
      <c r="EU77" s="644"/>
      <c r="EV77" s="644"/>
      <c r="EW77" s="644"/>
      <c r="EX77" s="644"/>
      <c r="EY77" s="644"/>
      <c r="EZ77" s="644"/>
      <c r="FA77" s="644"/>
      <c r="FB77" s="644"/>
      <c r="FC77" s="644"/>
      <c r="FD77" s="645"/>
      <c r="FE77" s="643"/>
      <c r="FF77" s="644"/>
      <c r="FG77" s="644"/>
      <c r="FH77" s="644"/>
      <c r="FI77" s="644"/>
      <c r="FJ77" s="644"/>
      <c r="FK77" s="644"/>
      <c r="FL77" s="644"/>
      <c r="FM77" s="644"/>
      <c r="FN77" s="644"/>
      <c r="FO77" s="644"/>
      <c r="FP77" s="644"/>
      <c r="FQ77" s="644"/>
      <c r="FR77" s="644"/>
      <c r="FS77" s="644"/>
      <c r="FT77" s="644"/>
      <c r="FU77" s="644"/>
      <c r="FV77" s="644"/>
      <c r="FW77" s="644"/>
      <c r="FX77" s="644"/>
      <c r="FY77" s="644"/>
      <c r="FZ77" s="644"/>
      <c r="GA77" s="644"/>
      <c r="GB77" s="645"/>
      <c r="GC77" s="616"/>
      <c r="GD77" s="617"/>
      <c r="GE77" s="617"/>
      <c r="GF77" s="618"/>
    </row>
    <row r="78" spans="1:188" s="333" customFormat="1" ht="3.75" customHeight="1" x14ac:dyDescent="0.75">
      <c r="A78" s="716"/>
      <c r="B78" s="714"/>
      <c r="C78" s="714"/>
      <c r="D78" s="715"/>
      <c r="E78" s="347"/>
      <c r="F78" s="693"/>
      <c r="G78" s="693"/>
      <c r="H78" s="693"/>
      <c r="I78" s="693"/>
      <c r="J78" s="693"/>
      <c r="K78" s="695"/>
      <c r="L78" s="695"/>
      <c r="M78" s="695"/>
      <c r="N78" s="695"/>
      <c r="O78" s="695"/>
      <c r="P78" s="695"/>
      <c r="Q78" s="695"/>
      <c r="R78" s="695"/>
      <c r="S78" s="695"/>
      <c r="T78" s="695"/>
      <c r="U78" s="695"/>
      <c r="V78" s="695"/>
      <c r="W78" s="695"/>
      <c r="X78" s="695"/>
      <c r="Y78" s="695"/>
      <c r="Z78" s="695"/>
      <c r="AA78" s="695"/>
      <c r="AB78" s="695"/>
      <c r="AC78" s="695"/>
      <c r="AD78" s="695"/>
      <c r="AE78" s="695"/>
      <c r="AF78" s="695"/>
      <c r="AG78" s="695"/>
      <c r="AH78" s="695"/>
      <c r="AI78" s="695"/>
      <c r="AJ78" s="695"/>
      <c r="AK78" s="695"/>
      <c r="AL78" s="695"/>
      <c r="AM78" s="695"/>
      <c r="AN78" s="695"/>
      <c r="AO78" s="695"/>
      <c r="AP78" s="695"/>
      <c r="AQ78" s="695"/>
      <c r="AR78" s="695"/>
      <c r="AS78" s="695"/>
      <c r="AT78" s="695"/>
      <c r="AU78" s="695"/>
      <c r="AV78" s="695"/>
      <c r="AW78" s="695"/>
      <c r="AX78" s="695"/>
      <c r="AY78" s="695"/>
      <c r="AZ78" s="695"/>
      <c r="BA78" s="695"/>
      <c r="BB78" s="695"/>
      <c r="BC78" s="695"/>
      <c r="BD78" s="695"/>
      <c r="BE78" s="695"/>
      <c r="BF78" s="695"/>
      <c r="BG78" s="695"/>
      <c r="BH78" s="695"/>
      <c r="BI78" s="695"/>
      <c r="BJ78" s="695"/>
      <c r="BK78" s="695"/>
      <c r="BL78" s="695"/>
      <c r="BM78" s="695"/>
      <c r="BN78" s="695"/>
      <c r="BO78" s="695"/>
      <c r="BP78" s="695"/>
      <c r="BQ78" s="695"/>
      <c r="BR78" s="695"/>
      <c r="BS78" s="695"/>
      <c r="BT78" s="695"/>
      <c r="BU78" s="695"/>
      <c r="BV78" s="695"/>
      <c r="BW78" s="695"/>
      <c r="BX78" s="695"/>
      <c r="BY78" s="695"/>
      <c r="BZ78" s="695"/>
      <c r="CA78" s="695"/>
      <c r="CB78" s="695"/>
      <c r="CC78" s="695"/>
      <c r="CD78" s="695"/>
      <c r="CE78" s="695"/>
      <c r="CF78" s="695"/>
      <c r="CG78" s="695"/>
      <c r="CH78" s="695"/>
      <c r="CI78" s="695"/>
      <c r="CJ78" s="695"/>
      <c r="CK78" s="695"/>
      <c r="CL78" s="695"/>
      <c r="CM78" s="695"/>
      <c r="CN78" s="695"/>
      <c r="CO78" s="695"/>
      <c r="CP78" s="695"/>
      <c r="CQ78" s="695"/>
      <c r="CR78" s="695"/>
      <c r="CS78" s="695"/>
      <c r="CT78" s="695"/>
      <c r="CU78" s="695"/>
      <c r="CV78" s="338"/>
      <c r="CW78" s="622"/>
      <c r="CX78" s="623"/>
      <c r="CY78" s="623"/>
      <c r="CZ78" s="623"/>
      <c r="DA78" s="623"/>
      <c r="DB78" s="623"/>
      <c r="DC78" s="623"/>
      <c r="DD78" s="623"/>
      <c r="DE78" s="623"/>
      <c r="DF78" s="623"/>
      <c r="DG78" s="623"/>
      <c r="DH78" s="623"/>
      <c r="DI78" s="623"/>
      <c r="DJ78" s="623"/>
      <c r="DK78" s="623"/>
      <c r="DL78" s="624"/>
      <c r="DM78" s="628"/>
      <c r="DN78" s="629"/>
      <c r="DO78" s="629"/>
      <c r="DP78" s="629"/>
      <c r="DQ78" s="629"/>
      <c r="DR78" s="629"/>
      <c r="DS78" s="629"/>
      <c r="DT78" s="629"/>
      <c r="DU78" s="629"/>
      <c r="DV78" s="629"/>
      <c r="DW78" s="629"/>
      <c r="DX78" s="629"/>
      <c r="DY78" s="629"/>
      <c r="DZ78" s="629"/>
      <c r="EA78" s="629"/>
      <c r="EB78" s="629"/>
      <c r="EC78" s="629"/>
      <c r="ED78" s="629"/>
      <c r="EE78" s="630"/>
      <c r="EF78" s="655"/>
      <c r="EG78" s="656"/>
      <c r="EH78" s="656"/>
      <c r="EI78" s="656"/>
      <c r="EJ78" s="656"/>
      <c r="EK78" s="657"/>
      <c r="EL78" s="643"/>
      <c r="EM78" s="644"/>
      <c r="EN78" s="644"/>
      <c r="EO78" s="644"/>
      <c r="EP78" s="644"/>
      <c r="EQ78" s="644"/>
      <c r="ER78" s="644"/>
      <c r="ES78" s="644"/>
      <c r="ET78" s="644"/>
      <c r="EU78" s="644"/>
      <c r="EV78" s="644"/>
      <c r="EW78" s="644"/>
      <c r="EX78" s="644"/>
      <c r="EY78" s="644"/>
      <c r="EZ78" s="644"/>
      <c r="FA78" s="644"/>
      <c r="FB78" s="644"/>
      <c r="FC78" s="644"/>
      <c r="FD78" s="645"/>
      <c r="FE78" s="643"/>
      <c r="FF78" s="644"/>
      <c r="FG78" s="644"/>
      <c r="FH78" s="644"/>
      <c r="FI78" s="644"/>
      <c r="FJ78" s="644"/>
      <c r="FK78" s="644"/>
      <c r="FL78" s="644"/>
      <c r="FM78" s="644"/>
      <c r="FN78" s="644"/>
      <c r="FO78" s="644"/>
      <c r="FP78" s="644"/>
      <c r="FQ78" s="644"/>
      <c r="FR78" s="644"/>
      <c r="FS78" s="644"/>
      <c r="FT78" s="644"/>
      <c r="FU78" s="644"/>
      <c r="FV78" s="644"/>
      <c r="FW78" s="644"/>
      <c r="FX78" s="644"/>
      <c r="FY78" s="644"/>
      <c r="FZ78" s="644"/>
      <c r="GA78" s="644"/>
      <c r="GB78" s="645"/>
      <c r="GC78" s="616"/>
      <c r="GD78" s="617"/>
      <c r="GE78" s="617"/>
      <c r="GF78" s="618"/>
    </row>
    <row r="79" spans="1:188" s="333" customFormat="1" ht="2.25" customHeight="1" x14ac:dyDescent="0.75">
      <c r="A79" s="716"/>
      <c r="B79" s="714"/>
      <c r="C79" s="714"/>
      <c r="D79" s="715"/>
      <c r="E79" s="347"/>
      <c r="F79" s="693"/>
      <c r="G79" s="693"/>
      <c r="H79" s="693"/>
      <c r="I79" s="693"/>
      <c r="J79" s="693"/>
      <c r="K79" s="695"/>
      <c r="L79" s="695"/>
      <c r="M79" s="695"/>
      <c r="N79" s="695"/>
      <c r="O79" s="695"/>
      <c r="P79" s="695"/>
      <c r="Q79" s="695"/>
      <c r="R79" s="695"/>
      <c r="S79" s="695"/>
      <c r="T79" s="695"/>
      <c r="U79" s="695"/>
      <c r="V79" s="695"/>
      <c r="W79" s="695"/>
      <c r="X79" s="695"/>
      <c r="Y79" s="695"/>
      <c r="Z79" s="695"/>
      <c r="AA79" s="695"/>
      <c r="AB79" s="695"/>
      <c r="AC79" s="695"/>
      <c r="AD79" s="695"/>
      <c r="AE79" s="695"/>
      <c r="AF79" s="695"/>
      <c r="AG79" s="695"/>
      <c r="AH79" s="695"/>
      <c r="AI79" s="695"/>
      <c r="AJ79" s="695"/>
      <c r="AK79" s="695"/>
      <c r="AL79" s="695"/>
      <c r="AM79" s="695"/>
      <c r="AN79" s="695"/>
      <c r="AO79" s="695"/>
      <c r="AP79" s="695"/>
      <c r="AQ79" s="695"/>
      <c r="AR79" s="695"/>
      <c r="AS79" s="695"/>
      <c r="AT79" s="695"/>
      <c r="AU79" s="695"/>
      <c r="AV79" s="695"/>
      <c r="AW79" s="695"/>
      <c r="AX79" s="695"/>
      <c r="AY79" s="695"/>
      <c r="AZ79" s="695"/>
      <c r="BA79" s="695"/>
      <c r="BB79" s="695"/>
      <c r="BC79" s="695"/>
      <c r="BD79" s="695"/>
      <c r="BE79" s="695"/>
      <c r="BF79" s="695"/>
      <c r="BG79" s="695"/>
      <c r="BH79" s="695"/>
      <c r="BI79" s="695"/>
      <c r="BJ79" s="695"/>
      <c r="BK79" s="695"/>
      <c r="BL79" s="695"/>
      <c r="BM79" s="695"/>
      <c r="BN79" s="695"/>
      <c r="BO79" s="695"/>
      <c r="BP79" s="695"/>
      <c r="BQ79" s="695"/>
      <c r="BR79" s="695"/>
      <c r="BS79" s="695"/>
      <c r="BT79" s="695"/>
      <c r="BU79" s="695"/>
      <c r="BV79" s="695"/>
      <c r="BW79" s="695"/>
      <c r="BX79" s="695"/>
      <c r="BY79" s="695"/>
      <c r="BZ79" s="695"/>
      <c r="CA79" s="695"/>
      <c r="CB79" s="695"/>
      <c r="CC79" s="695"/>
      <c r="CD79" s="695"/>
      <c r="CE79" s="695"/>
      <c r="CF79" s="695"/>
      <c r="CG79" s="695"/>
      <c r="CH79" s="695"/>
      <c r="CI79" s="695"/>
      <c r="CJ79" s="695"/>
      <c r="CK79" s="695"/>
      <c r="CL79" s="695"/>
      <c r="CM79" s="695"/>
      <c r="CN79" s="695"/>
      <c r="CO79" s="695"/>
      <c r="CP79" s="695"/>
      <c r="CQ79" s="695"/>
      <c r="CR79" s="695"/>
      <c r="CS79" s="695"/>
      <c r="CT79" s="695"/>
      <c r="CU79" s="695"/>
      <c r="CV79" s="338"/>
      <c r="CW79" s="622"/>
      <c r="CX79" s="623"/>
      <c r="CY79" s="623"/>
      <c r="CZ79" s="623"/>
      <c r="DA79" s="623"/>
      <c r="DB79" s="623"/>
      <c r="DC79" s="623"/>
      <c r="DD79" s="623"/>
      <c r="DE79" s="623"/>
      <c r="DF79" s="623"/>
      <c r="DG79" s="623"/>
      <c r="DH79" s="623"/>
      <c r="DI79" s="623"/>
      <c r="DJ79" s="623"/>
      <c r="DK79" s="623"/>
      <c r="DL79" s="624"/>
      <c r="DM79" s="628"/>
      <c r="DN79" s="629"/>
      <c r="DO79" s="629"/>
      <c r="DP79" s="629"/>
      <c r="DQ79" s="629"/>
      <c r="DR79" s="629"/>
      <c r="DS79" s="629"/>
      <c r="DT79" s="629"/>
      <c r="DU79" s="629"/>
      <c r="DV79" s="629"/>
      <c r="DW79" s="629"/>
      <c r="DX79" s="629"/>
      <c r="DY79" s="629"/>
      <c r="DZ79" s="629"/>
      <c r="EA79" s="629"/>
      <c r="EB79" s="629"/>
      <c r="EC79" s="629"/>
      <c r="ED79" s="629"/>
      <c r="EE79" s="630"/>
      <c r="EF79" s="655"/>
      <c r="EG79" s="656"/>
      <c r="EH79" s="656"/>
      <c r="EI79" s="656"/>
      <c r="EJ79" s="656"/>
      <c r="EK79" s="657"/>
      <c r="EL79" s="643"/>
      <c r="EM79" s="644"/>
      <c r="EN79" s="644"/>
      <c r="EO79" s="644"/>
      <c r="EP79" s="644"/>
      <c r="EQ79" s="644"/>
      <c r="ER79" s="644"/>
      <c r="ES79" s="644"/>
      <c r="ET79" s="644"/>
      <c r="EU79" s="644"/>
      <c r="EV79" s="644"/>
      <c r="EW79" s="644"/>
      <c r="EX79" s="644"/>
      <c r="EY79" s="644"/>
      <c r="EZ79" s="644"/>
      <c r="FA79" s="644"/>
      <c r="FB79" s="644"/>
      <c r="FC79" s="644"/>
      <c r="FD79" s="645"/>
      <c r="FE79" s="643"/>
      <c r="FF79" s="644"/>
      <c r="FG79" s="644"/>
      <c r="FH79" s="644"/>
      <c r="FI79" s="644"/>
      <c r="FJ79" s="644"/>
      <c r="FK79" s="644"/>
      <c r="FL79" s="644"/>
      <c r="FM79" s="644"/>
      <c r="FN79" s="644"/>
      <c r="FO79" s="644"/>
      <c r="FP79" s="644"/>
      <c r="FQ79" s="644"/>
      <c r="FR79" s="644"/>
      <c r="FS79" s="644"/>
      <c r="FT79" s="644"/>
      <c r="FU79" s="644"/>
      <c r="FV79" s="644"/>
      <c r="FW79" s="644"/>
      <c r="FX79" s="644"/>
      <c r="FY79" s="644"/>
      <c r="FZ79" s="644"/>
      <c r="GA79" s="644"/>
      <c r="GB79" s="645"/>
      <c r="GC79" s="616"/>
      <c r="GD79" s="617"/>
      <c r="GE79" s="617"/>
      <c r="GF79" s="618"/>
    </row>
    <row r="80" spans="1:188" s="333" customFormat="1" ht="4.5" customHeight="1" x14ac:dyDescent="0.75">
      <c r="A80" s="716"/>
      <c r="B80" s="714"/>
      <c r="C80" s="714"/>
      <c r="D80" s="715"/>
      <c r="E80" s="347"/>
      <c r="F80" s="693"/>
      <c r="G80" s="693"/>
      <c r="H80" s="693"/>
      <c r="I80" s="693"/>
      <c r="J80" s="693"/>
      <c r="K80" s="697"/>
      <c r="L80" s="697"/>
      <c r="M80" s="697"/>
      <c r="N80" s="697"/>
      <c r="O80" s="697"/>
      <c r="P80" s="697"/>
      <c r="Q80" s="697"/>
      <c r="R80" s="697"/>
      <c r="S80" s="697"/>
      <c r="T80" s="697"/>
      <c r="U80" s="697"/>
      <c r="V80" s="697"/>
      <c r="W80" s="697"/>
      <c r="X80" s="697"/>
      <c r="Y80" s="697"/>
      <c r="Z80" s="697"/>
      <c r="AA80" s="697"/>
      <c r="AB80" s="697"/>
      <c r="AC80" s="697"/>
      <c r="AD80" s="697"/>
      <c r="AE80" s="697"/>
      <c r="AF80" s="697"/>
      <c r="AG80" s="697"/>
      <c r="AH80" s="697"/>
      <c r="AI80" s="697"/>
      <c r="AJ80" s="697"/>
      <c r="AK80" s="697"/>
      <c r="AL80" s="697"/>
      <c r="AM80" s="697"/>
      <c r="AN80" s="697"/>
      <c r="AO80" s="697"/>
      <c r="AP80" s="697"/>
      <c r="AQ80" s="697"/>
      <c r="AR80" s="697"/>
      <c r="AS80" s="697"/>
      <c r="AT80" s="697"/>
      <c r="AU80" s="697"/>
      <c r="AV80" s="697"/>
      <c r="AW80" s="697"/>
      <c r="AX80" s="697"/>
      <c r="AY80" s="697"/>
      <c r="AZ80" s="697"/>
      <c r="BA80" s="697"/>
      <c r="BB80" s="697"/>
      <c r="BC80" s="697"/>
      <c r="BD80" s="697"/>
      <c r="BE80" s="697"/>
      <c r="BF80" s="697"/>
      <c r="BG80" s="697"/>
      <c r="BH80" s="697"/>
      <c r="BI80" s="697"/>
      <c r="BJ80" s="697"/>
      <c r="BK80" s="697"/>
      <c r="BL80" s="697"/>
      <c r="BM80" s="697"/>
      <c r="BN80" s="697"/>
      <c r="BO80" s="697"/>
      <c r="BP80" s="697"/>
      <c r="BQ80" s="697"/>
      <c r="BR80" s="697"/>
      <c r="BS80" s="697"/>
      <c r="BT80" s="697"/>
      <c r="BU80" s="697"/>
      <c r="BV80" s="697"/>
      <c r="BW80" s="697"/>
      <c r="BX80" s="697"/>
      <c r="BY80" s="697"/>
      <c r="BZ80" s="697"/>
      <c r="CA80" s="697"/>
      <c r="CB80" s="697"/>
      <c r="CC80" s="697"/>
      <c r="CD80" s="697"/>
      <c r="CE80" s="697"/>
      <c r="CF80" s="697"/>
      <c r="CG80" s="697"/>
      <c r="CH80" s="697"/>
      <c r="CI80" s="697"/>
      <c r="CJ80" s="697"/>
      <c r="CK80" s="697"/>
      <c r="CL80" s="697"/>
      <c r="CM80" s="697"/>
      <c r="CN80" s="697"/>
      <c r="CO80" s="697"/>
      <c r="CP80" s="697"/>
      <c r="CQ80" s="697"/>
      <c r="CR80" s="697"/>
      <c r="CS80" s="697"/>
      <c r="CT80" s="697"/>
      <c r="CU80" s="697"/>
      <c r="CV80" s="348"/>
      <c r="CW80" s="625"/>
      <c r="CX80" s="626"/>
      <c r="CY80" s="626"/>
      <c r="CZ80" s="626"/>
      <c r="DA80" s="626"/>
      <c r="DB80" s="626"/>
      <c r="DC80" s="626"/>
      <c r="DD80" s="626"/>
      <c r="DE80" s="626"/>
      <c r="DF80" s="626"/>
      <c r="DG80" s="626"/>
      <c r="DH80" s="626"/>
      <c r="DI80" s="626"/>
      <c r="DJ80" s="626"/>
      <c r="DK80" s="626"/>
      <c r="DL80" s="627"/>
      <c r="DM80" s="631"/>
      <c r="DN80" s="632"/>
      <c r="DO80" s="632"/>
      <c r="DP80" s="632"/>
      <c r="DQ80" s="632"/>
      <c r="DR80" s="632"/>
      <c r="DS80" s="632"/>
      <c r="DT80" s="632"/>
      <c r="DU80" s="632"/>
      <c r="DV80" s="632"/>
      <c r="DW80" s="632"/>
      <c r="DX80" s="632"/>
      <c r="DY80" s="632"/>
      <c r="DZ80" s="632"/>
      <c r="EA80" s="632"/>
      <c r="EB80" s="632"/>
      <c r="EC80" s="632"/>
      <c r="ED80" s="632"/>
      <c r="EE80" s="633"/>
      <c r="EF80" s="658"/>
      <c r="EG80" s="659"/>
      <c r="EH80" s="659"/>
      <c r="EI80" s="659"/>
      <c r="EJ80" s="659"/>
      <c r="EK80" s="660"/>
      <c r="EL80" s="646"/>
      <c r="EM80" s="647"/>
      <c r="EN80" s="647"/>
      <c r="EO80" s="647"/>
      <c r="EP80" s="647"/>
      <c r="EQ80" s="647"/>
      <c r="ER80" s="647"/>
      <c r="ES80" s="647"/>
      <c r="ET80" s="647"/>
      <c r="EU80" s="647"/>
      <c r="EV80" s="647"/>
      <c r="EW80" s="647"/>
      <c r="EX80" s="647"/>
      <c r="EY80" s="647"/>
      <c r="EZ80" s="647"/>
      <c r="FA80" s="647"/>
      <c r="FB80" s="647"/>
      <c r="FC80" s="647"/>
      <c r="FD80" s="648"/>
      <c r="FE80" s="646"/>
      <c r="FF80" s="647"/>
      <c r="FG80" s="647"/>
      <c r="FH80" s="647"/>
      <c r="FI80" s="647"/>
      <c r="FJ80" s="647"/>
      <c r="FK80" s="647"/>
      <c r="FL80" s="647"/>
      <c r="FM80" s="647"/>
      <c r="FN80" s="647"/>
      <c r="FO80" s="647"/>
      <c r="FP80" s="647"/>
      <c r="FQ80" s="647"/>
      <c r="FR80" s="647"/>
      <c r="FS80" s="647"/>
      <c r="FT80" s="647"/>
      <c r="FU80" s="647"/>
      <c r="FV80" s="647"/>
      <c r="FW80" s="647"/>
      <c r="FX80" s="647"/>
      <c r="FY80" s="647"/>
      <c r="FZ80" s="647"/>
      <c r="GA80" s="647"/>
      <c r="GB80" s="648"/>
      <c r="GC80" s="619"/>
      <c r="GD80" s="620"/>
      <c r="GE80" s="620"/>
      <c r="GF80" s="621"/>
    </row>
    <row r="81" spans="1:188" s="333" customFormat="1" ht="2.25" customHeight="1" x14ac:dyDescent="0.75">
      <c r="A81" s="349"/>
      <c r="B81" s="350"/>
      <c r="C81" s="350"/>
      <c r="D81" s="351"/>
      <c r="E81" s="352"/>
      <c r="F81" s="353"/>
      <c r="G81" s="353"/>
      <c r="H81" s="353"/>
      <c r="I81" s="353"/>
      <c r="J81" s="353"/>
      <c r="K81" s="353"/>
      <c r="L81" s="353"/>
      <c r="M81" s="353"/>
      <c r="N81" s="353"/>
      <c r="O81" s="353"/>
      <c r="P81" s="353"/>
      <c r="Q81" s="353"/>
      <c r="R81" s="353"/>
      <c r="S81" s="353"/>
      <c r="T81" s="353"/>
      <c r="U81" s="353"/>
      <c r="V81" s="353"/>
      <c r="W81" s="353"/>
      <c r="X81" s="353"/>
      <c r="Y81" s="353"/>
      <c r="Z81" s="353"/>
      <c r="AA81" s="353"/>
      <c r="AB81" s="353"/>
      <c r="AC81" s="353"/>
      <c r="AD81" s="353"/>
      <c r="AE81" s="353"/>
      <c r="AF81" s="353"/>
      <c r="AG81" s="353"/>
      <c r="AH81" s="353"/>
      <c r="AI81" s="353"/>
      <c r="AJ81" s="353"/>
      <c r="AK81" s="353"/>
      <c r="AL81" s="353"/>
      <c r="AM81" s="353"/>
      <c r="AN81" s="353"/>
      <c r="AO81" s="353"/>
      <c r="AP81" s="353"/>
      <c r="AQ81" s="353"/>
      <c r="AR81" s="353"/>
      <c r="AS81" s="353"/>
      <c r="AT81" s="353"/>
      <c r="AU81" s="353"/>
      <c r="AV81" s="353"/>
      <c r="AW81" s="353"/>
      <c r="AX81" s="353"/>
      <c r="AY81" s="353"/>
      <c r="AZ81" s="353"/>
      <c r="BA81" s="353"/>
      <c r="BB81" s="353"/>
      <c r="BC81" s="353"/>
      <c r="BD81" s="353"/>
      <c r="BE81" s="353"/>
      <c r="BF81" s="353"/>
      <c r="BG81" s="353"/>
      <c r="BH81" s="353"/>
      <c r="BI81" s="353"/>
      <c r="BJ81" s="353"/>
      <c r="BK81" s="353"/>
      <c r="BL81" s="353"/>
      <c r="BM81" s="353"/>
      <c r="BN81" s="353"/>
      <c r="BO81" s="353"/>
      <c r="BP81" s="353"/>
      <c r="BQ81" s="353"/>
      <c r="BR81" s="353"/>
      <c r="BS81" s="353"/>
      <c r="BT81" s="353"/>
      <c r="BU81" s="353"/>
      <c r="BV81" s="353"/>
      <c r="BW81" s="353"/>
      <c r="BX81" s="353"/>
      <c r="BY81" s="353"/>
      <c r="BZ81" s="353"/>
      <c r="CA81" s="353"/>
      <c r="CB81" s="353"/>
      <c r="CC81" s="353"/>
      <c r="CD81" s="353"/>
      <c r="CE81" s="353"/>
      <c r="CF81" s="353"/>
      <c r="CG81" s="353"/>
      <c r="CH81" s="353"/>
      <c r="CI81" s="353"/>
      <c r="CJ81" s="353"/>
      <c r="CK81" s="353"/>
      <c r="CL81" s="353"/>
      <c r="CM81" s="353"/>
      <c r="CN81" s="353"/>
      <c r="CO81" s="353"/>
      <c r="CP81" s="353"/>
      <c r="CQ81" s="353"/>
      <c r="CR81" s="353"/>
      <c r="CS81" s="353"/>
      <c r="CT81" s="353"/>
      <c r="CU81" s="353"/>
      <c r="CV81" s="360"/>
      <c r="CW81" s="437"/>
      <c r="CX81" s="438"/>
      <c r="CY81" s="438"/>
      <c r="CZ81" s="438"/>
      <c r="DA81" s="438"/>
      <c r="DB81" s="438"/>
      <c r="DC81" s="438"/>
      <c r="DD81" s="438"/>
      <c r="DE81" s="438"/>
      <c r="DF81" s="438"/>
      <c r="DG81" s="438"/>
      <c r="DH81" s="438"/>
      <c r="DI81" s="438"/>
      <c r="DJ81" s="438"/>
      <c r="DK81" s="438"/>
      <c r="DL81" s="439"/>
      <c r="DM81" s="440"/>
      <c r="DN81" s="440"/>
      <c r="DO81" s="440"/>
      <c r="DP81" s="440"/>
      <c r="DQ81" s="440"/>
      <c r="DR81" s="440"/>
      <c r="DS81" s="440"/>
      <c r="DT81" s="440"/>
      <c r="DU81" s="440"/>
      <c r="DV81" s="440"/>
      <c r="DW81" s="440"/>
      <c r="DX81" s="440"/>
      <c r="DY81" s="440"/>
      <c r="DZ81" s="440"/>
      <c r="EA81" s="440"/>
      <c r="EB81" s="440"/>
      <c r="EC81" s="440"/>
      <c r="ED81" s="440"/>
      <c r="EE81" s="441"/>
      <c r="EF81" s="543"/>
      <c r="EG81" s="543"/>
      <c r="EH81" s="543"/>
      <c r="EI81" s="543"/>
      <c r="EJ81" s="543"/>
      <c r="EK81" s="544"/>
      <c r="EL81" s="423"/>
      <c r="EM81" s="423"/>
      <c r="EN81" s="423"/>
      <c r="EO81" s="423"/>
      <c r="EP81" s="423"/>
      <c r="EQ81" s="423"/>
      <c r="ER81" s="423"/>
      <c r="ES81" s="423"/>
      <c r="ET81" s="423"/>
      <c r="EU81" s="423"/>
      <c r="EV81" s="423"/>
      <c r="EW81" s="423"/>
      <c r="EX81" s="423"/>
      <c r="EY81" s="423"/>
      <c r="EZ81" s="423"/>
      <c r="FA81" s="423"/>
      <c r="FB81" s="423"/>
      <c r="FC81" s="423"/>
      <c r="FD81" s="424"/>
      <c r="FE81" s="423"/>
      <c r="FF81" s="423"/>
      <c r="FG81" s="423"/>
      <c r="FH81" s="423"/>
      <c r="FI81" s="423"/>
      <c r="FJ81" s="423"/>
      <c r="FK81" s="423"/>
      <c r="FL81" s="423"/>
      <c r="FM81" s="423"/>
      <c r="FN81" s="423"/>
      <c r="FO81" s="423"/>
      <c r="FP81" s="423"/>
      <c r="FQ81" s="423"/>
      <c r="FR81" s="423"/>
      <c r="FS81" s="423"/>
      <c r="FT81" s="423"/>
      <c r="FU81" s="423"/>
      <c r="FV81" s="423"/>
      <c r="FW81" s="423"/>
      <c r="FX81" s="423"/>
      <c r="FY81" s="423"/>
      <c r="FZ81" s="423"/>
      <c r="GA81" s="423"/>
      <c r="GB81" s="424"/>
      <c r="GC81" s="423"/>
      <c r="GD81" s="423"/>
      <c r="GE81" s="423"/>
      <c r="GF81" s="424"/>
    </row>
    <row r="82" spans="1:188" s="333" customFormat="1" ht="2.25" customHeight="1" x14ac:dyDescent="0.75">
      <c r="A82" s="355"/>
      <c r="B82" s="356"/>
      <c r="C82" s="356"/>
      <c r="D82" s="357"/>
      <c r="E82" s="329"/>
      <c r="F82" s="330"/>
      <c r="G82" s="330"/>
      <c r="H82" s="330"/>
      <c r="I82" s="330"/>
      <c r="J82" s="330"/>
      <c r="K82" s="330"/>
      <c r="L82" s="330"/>
      <c r="M82" s="330"/>
      <c r="N82" s="330"/>
      <c r="O82" s="330"/>
      <c r="P82" s="330"/>
      <c r="Q82" s="330"/>
      <c r="R82" s="330"/>
      <c r="S82" s="330"/>
      <c r="T82" s="330"/>
      <c r="U82" s="330"/>
      <c r="V82" s="330"/>
      <c r="W82" s="330"/>
      <c r="X82" s="330"/>
      <c r="Y82" s="330"/>
      <c r="Z82" s="330"/>
      <c r="AA82" s="330"/>
      <c r="AB82" s="330"/>
      <c r="AC82" s="330"/>
      <c r="AD82" s="330"/>
      <c r="AE82" s="330"/>
      <c r="AF82" s="330"/>
      <c r="AG82" s="330"/>
      <c r="AH82" s="330"/>
      <c r="AI82" s="330"/>
      <c r="AJ82" s="330"/>
      <c r="AK82" s="330"/>
      <c r="AL82" s="330"/>
      <c r="AM82" s="330"/>
      <c r="AN82" s="330"/>
      <c r="AO82" s="330"/>
      <c r="AP82" s="330"/>
      <c r="AQ82" s="331"/>
      <c r="AR82" s="331"/>
      <c r="AS82" s="331"/>
      <c r="AT82" s="331"/>
      <c r="AU82" s="331"/>
      <c r="AV82" s="331"/>
      <c r="AW82" s="331"/>
      <c r="AX82" s="331"/>
      <c r="AY82" s="331"/>
      <c r="AZ82" s="331"/>
      <c r="BA82" s="331"/>
      <c r="BB82" s="331"/>
      <c r="BC82" s="331"/>
      <c r="BD82" s="331"/>
      <c r="BE82" s="331"/>
      <c r="BF82" s="331"/>
      <c r="BG82" s="331"/>
      <c r="BH82" s="331"/>
      <c r="BI82" s="331"/>
      <c r="BJ82" s="331"/>
      <c r="BK82" s="331"/>
      <c r="BL82" s="331"/>
      <c r="BM82" s="331"/>
      <c r="BN82" s="331"/>
      <c r="BO82" s="331"/>
      <c r="BP82" s="331"/>
      <c r="BQ82" s="331"/>
      <c r="BR82" s="331"/>
      <c r="BS82" s="331"/>
      <c r="BT82" s="331"/>
      <c r="BU82" s="331"/>
      <c r="BV82" s="331"/>
      <c r="BW82" s="331"/>
      <c r="BX82" s="331"/>
      <c r="BY82" s="331"/>
      <c r="BZ82" s="331"/>
      <c r="CA82" s="331"/>
      <c r="CB82" s="331"/>
      <c r="CC82" s="331"/>
      <c r="CD82" s="331"/>
      <c r="CE82" s="331"/>
      <c r="CF82" s="331"/>
      <c r="CG82" s="331"/>
      <c r="CH82" s="331"/>
      <c r="CI82" s="331"/>
      <c r="CJ82" s="331"/>
      <c r="CK82" s="331"/>
      <c r="CL82" s="331"/>
      <c r="CM82" s="331"/>
      <c r="CN82" s="331"/>
      <c r="CO82" s="331"/>
      <c r="CP82" s="331"/>
      <c r="CQ82" s="331"/>
      <c r="CR82" s="331"/>
      <c r="CS82" s="331"/>
      <c r="CT82" s="331"/>
      <c r="CU82" s="331"/>
      <c r="CV82" s="332"/>
      <c r="CW82" s="417"/>
      <c r="CX82" s="418"/>
      <c r="CY82" s="418"/>
      <c r="CZ82" s="418"/>
      <c r="DA82" s="418"/>
      <c r="DB82" s="418"/>
      <c r="DC82" s="418"/>
      <c r="DD82" s="418"/>
      <c r="DE82" s="418"/>
      <c r="DF82" s="418"/>
      <c r="DG82" s="418"/>
      <c r="DH82" s="418"/>
      <c r="DI82" s="418"/>
      <c r="DJ82" s="418"/>
      <c r="DK82" s="418"/>
      <c r="DL82" s="419"/>
      <c r="DM82" s="432"/>
      <c r="DN82" s="433"/>
      <c r="DO82" s="433"/>
      <c r="DP82" s="433"/>
      <c r="DQ82" s="433"/>
      <c r="DR82" s="433"/>
      <c r="DS82" s="433"/>
      <c r="DT82" s="433"/>
      <c r="DU82" s="433"/>
      <c r="DV82" s="433"/>
      <c r="DW82" s="433"/>
      <c r="DX82" s="433"/>
      <c r="DY82" s="433"/>
      <c r="DZ82" s="433"/>
      <c r="EA82" s="433"/>
      <c r="EB82" s="433"/>
      <c r="EC82" s="433"/>
      <c r="ED82" s="433"/>
      <c r="EE82" s="434"/>
      <c r="EF82" s="545"/>
      <c r="EG82" s="546"/>
      <c r="EH82" s="546"/>
      <c r="EI82" s="546"/>
      <c r="EJ82" s="546"/>
      <c r="EK82" s="547"/>
      <c r="EL82" s="405"/>
      <c r="EM82" s="406"/>
      <c r="EN82" s="406"/>
      <c r="EO82" s="406"/>
      <c r="EP82" s="406"/>
      <c r="EQ82" s="406"/>
      <c r="ER82" s="406"/>
      <c r="ES82" s="406"/>
      <c r="ET82" s="406"/>
      <c r="EU82" s="406"/>
      <c r="EV82" s="406"/>
      <c r="EW82" s="406"/>
      <c r="EX82" s="406"/>
      <c r="EY82" s="406"/>
      <c r="EZ82" s="406"/>
      <c r="FA82" s="406"/>
      <c r="FB82" s="406"/>
      <c r="FC82" s="406"/>
      <c r="FD82" s="407"/>
      <c r="FE82" s="405"/>
      <c r="FF82" s="406"/>
      <c r="FG82" s="406"/>
      <c r="FH82" s="406"/>
      <c r="FI82" s="406"/>
      <c r="FJ82" s="406"/>
      <c r="FK82" s="406"/>
      <c r="FL82" s="406"/>
      <c r="FM82" s="406"/>
      <c r="FN82" s="406"/>
      <c r="FO82" s="406"/>
      <c r="FP82" s="406"/>
      <c r="FQ82" s="406"/>
      <c r="FR82" s="406"/>
      <c r="FS82" s="406"/>
      <c r="FT82" s="406"/>
      <c r="FU82" s="406"/>
      <c r="FV82" s="406"/>
      <c r="FW82" s="406"/>
      <c r="FX82" s="406"/>
      <c r="FY82" s="406"/>
      <c r="FZ82" s="406"/>
      <c r="GA82" s="406"/>
      <c r="GB82" s="407"/>
      <c r="GC82" s="408"/>
      <c r="GD82" s="409"/>
      <c r="GE82" s="409"/>
      <c r="GF82" s="410"/>
    </row>
    <row r="83" spans="1:188" s="333" customFormat="1" ht="4.5" customHeight="1" x14ac:dyDescent="0.75">
      <c r="A83" s="713" t="str">
        <f ca="1">IF($A67&lt;MAX(DT!A:A),A67+1,"")</f>
        <v/>
      </c>
      <c r="B83" s="714"/>
      <c r="C83" s="714"/>
      <c r="D83" s="715"/>
      <c r="E83" s="343"/>
      <c r="F83" s="679" t="str">
        <f ca="1">IF(ISNUMBER($A83),MID(LOOKUP($A83,DT!$A:$A,DT!$G:$G),1,1),"")</f>
        <v/>
      </c>
      <c r="G83" s="641"/>
      <c r="H83" s="642"/>
      <c r="I83" s="334"/>
      <c r="J83" s="680" t="str">
        <f ca="1">IF(ISNUMBER($A83),MID(LOOKUP($A83,DT!$A:$A,DT!$G:$G),2,1),"")</f>
        <v/>
      </c>
      <c r="K83" s="641"/>
      <c r="L83" s="641"/>
      <c r="M83" s="641" t="str">
        <f ca="1">IF(ISNUMBER($A83),MID(LOOKUP($A83,DT!$A:$A,DT!$G:$G),3,1),"")</f>
        <v/>
      </c>
      <c r="N83" s="641"/>
      <c r="O83" s="641"/>
      <c r="P83" s="641" t="str">
        <f ca="1">IF(ISNUMBER($A83),MID(LOOKUP($A83,DT!$A:$A,DT!$G:$G),4,1),"")</f>
        <v/>
      </c>
      <c r="Q83" s="641"/>
      <c r="R83" s="641"/>
      <c r="S83" s="641" t="str">
        <f ca="1">IF(ISNUMBER($A83),MID(LOOKUP($A83,DT!$A:$A,DT!$G:$G),5,1),"")</f>
        <v/>
      </c>
      <c r="T83" s="641"/>
      <c r="U83" s="642"/>
      <c r="V83" s="334"/>
      <c r="W83" s="680" t="str">
        <f ca="1">IF(ISNUMBER($A83),MID(LOOKUP($A83,DT!$A:$A,DT!$G:$G),6,1),"")</f>
        <v/>
      </c>
      <c r="X83" s="641"/>
      <c r="Y83" s="641"/>
      <c r="Z83" s="641" t="str">
        <f ca="1">IF(ISNUMBER($A83),MID(LOOKUP($A83,DT!$A:$A,DT!$G:$G),7,1),"")</f>
        <v/>
      </c>
      <c r="AA83" s="641"/>
      <c r="AB83" s="641"/>
      <c r="AC83" s="641" t="str">
        <f ca="1">IF(ISNUMBER($A83),MID(LOOKUP($A83,DT!$A:$A,DT!$G:$G),8,1),"")</f>
        <v/>
      </c>
      <c r="AD83" s="641"/>
      <c r="AE83" s="641"/>
      <c r="AF83" s="641" t="str">
        <f ca="1">IF(ISNUMBER($A83),MID(LOOKUP($A83,DT!$A:$A,DT!$G:$G),9,1),"")</f>
        <v/>
      </c>
      <c r="AG83" s="641"/>
      <c r="AH83" s="641"/>
      <c r="AI83" s="641" t="str">
        <f ca="1">IF(ISNUMBER($A83),MID(LOOKUP($A83,DT!$A:$A,DT!$G:$G),10,1),"")</f>
        <v/>
      </c>
      <c r="AJ83" s="641"/>
      <c r="AK83" s="642"/>
      <c r="AL83" s="334"/>
      <c r="AM83" s="680" t="str">
        <f ca="1">IF(ISNUMBER($A83),MID(LOOKUP($A83,DT!$A:$A,DT!$G:$G),11,1),"")</f>
        <v/>
      </c>
      <c r="AN83" s="641"/>
      <c r="AO83" s="641"/>
      <c r="AP83" s="641" t="str">
        <f ca="1">IF(ISNUMBER($A83),MID(LOOKUP($A83,DT!$A:$A,DT!$G:$G),12,1),"")</f>
        <v/>
      </c>
      <c r="AQ83" s="641"/>
      <c r="AR83" s="642"/>
      <c r="AS83" s="335"/>
      <c r="AT83" s="679" t="str">
        <f ca="1">IF(ISNUMBER($A83),MID(LOOKUP($A83,DT!$A:$A,DT!$G:$G),13,1),"")</f>
        <v/>
      </c>
      <c r="AU83" s="641"/>
      <c r="AV83" s="642"/>
      <c r="AW83" s="336"/>
      <c r="AX83" s="336"/>
      <c r="AY83" s="336"/>
      <c r="AZ83" s="336"/>
      <c r="BA83" s="336"/>
      <c r="BB83" s="336"/>
      <c r="BC83" s="336"/>
      <c r="BD83" s="336"/>
      <c r="BE83" s="336"/>
      <c r="BF83" s="336"/>
      <c r="BG83" s="336"/>
      <c r="BH83" s="336"/>
      <c r="BI83" s="336"/>
      <c r="BJ83" s="336"/>
      <c r="BK83" s="336"/>
      <c r="BL83" s="336"/>
      <c r="BM83" s="336"/>
      <c r="BN83" s="336"/>
      <c r="BO83" s="336"/>
      <c r="BP83" s="336"/>
      <c r="BQ83" s="679" t="str">
        <f ca="1">IF($A83="","",VLOOKUP($A83,DT!$A$2:$O$252,15))</f>
        <v/>
      </c>
      <c r="BR83" s="641"/>
      <c r="BS83" s="641"/>
      <c r="BT83" s="640" t="str">
        <f ca="1">IF($A83="","",VLOOKUP($A83,DT!$A$2:$O$252,15))</f>
        <v/>
      </c>
      <c r="BU83" s="641"/>
      <c r="BV83" s="641"/>
      <c r="BW83" s="640" t="str">
        <f ca="1">IF($A83="","",VLOOKUP($A83,DT!$A$2:$O$252,15))</f>
        <v/>
      </c>
      <c r="BX83" s="641"/>
      <c r="BY83" s="641"/>
      <c r="BZ83" s="640" t="str">
        <f ca="1">IF($A83="","",VLOOKUP($A83,DT!$A$2:$O$252,15))</f>
        <v/>
      </c>
      <c r="CA83" s="641"/>
      <c r="CB83" s="641"/>
      <c r="CC83" s="640" t="str">
        <f ca="1">IF($A83="","",VLOOKUP($A83,DT!$A$2:$O$252,15))</f>
        <v/>
      </c>
      <c r="CD83" s="641"/>
      <c r="CE83" s="642"/>
      <c r="CF83" s="337"/>
      <c r="CV83" s="338"/>
      <c r="CW83" s="673" t="str">
        <f ca="1">IF(ISNUMBER($A$83),LOOKUP($A$83,DT!$A:$A,DT!M:$M),"")</f>
        <v/>
      </c>
      <c r="CX83" s="674"/>
      <c r="CY83" s="674"/>
      <c r="CZ83" s="674"/>
      <c r="DA83" s="674"/>
      <c r="DB83" s="674"/>
      <c r="DC83" s="674"/>
      <c r="DD83" s="674"/>
      <c r="DE83" s="674"/>
      <c r="DF83" s="674"/>
      <c r="DG83" s="674"/>
      <c r="DH83" s="674"/>
      <c r="DI83" s="674"/>
      <c r="DJ83" s="674"/>
      <c r="DK83" s="674"/>
      <c r="DL83" s="675"/>
      <c r="DM83" s="667" t="str">
        <f ca="1">IF(ISNUMBER($A83),LOOKUP($A83,DT!$A:$A,DT!I:I),"")</f>
        <v/>
      </c>
      <c r="DN83" s="668"/>
      <c r="DO83" s="668"/>
      <c r="DP83" s="668"/>
      <c r="DQ83" s="668"/>
      <c r="DR83" s="668"/>
      <c r="DS83" s="668"/>
      <c r="DT83" s="668"/>
      <c r="DU83" s="668"/>
      <c r="DV83" s="668"/>
      <c r="DW83" s="668"/>
      <c r="DX83" s="668"/>
      <c r="DY83" s="668"/>
      <c r="DZ83" s="668"/>
      <c r="EA83" s="668"/>
      <c r="EB83" s="668"/>
      <c r="EC83" s="668"/>
      <c r="ED83" s="668"/>
      <c r="EE83" s="669"/>
      <c r="EF83" s="661" t="str">
        <f ca="1">IF(ISNUMBER($A83),LOOKUP($A83,DT!$A:$A,DT!J:J),"")</f>
        <v/>
      </c>
      <c r="EG83" s="662"/>
      <c r="EH83" s="662"/>
      <c r="EI83" s="662"/>
      <c r="EJ83" s="662"/>
      <c r="EK83" s="663"/>
      <c r="EL83" s="634" t="str">
        <f ca="1">IF(ISNUMBER($A83),LOOKUP($A83,DT!$A:$A,DT!$K:K),"")</f>
        <v/>
      </c>
      <c r="EM83" s="635"/>
      <c r="EN83" s="635"/>
      <c r="EO83" s="635"/>
      <c r="EP83" s="635"/>
      <c r="EQ83" s="635"/>
      <c r="ER83" s="635"/>
      <c r="ES83" s="635"/>
      <c r="ET83" s="635"/>
      <c r="EU83" s="635"/>
      <c r="EV83" s="635"/>
      <c r="EW83" s="635"/>
      <c r="EX83" s="635"/>
      <c r="EY83" s="635"/>
      <c r="EZ83" s="635"/>
      <c r="FA83" s="635"/>
      <c r="FB83" s="635"/>
      <c r="FC83" s="635"/>
      <c r="FD83" s="636"/>
      <c r="FE83" s="634" t="str">
        <f ca="1">IF(ISNUMBER($A83),LOOKUP($A83,DT!$A:$A,DT!$L:L),"")</f>
        <v/>
      </c>
      <c r="FF83" s="635"/>
      <c r="FG83" s="635"/>
      <c r="FH83" s="635"/>
      <c r="FI83" s="635"/>
      <c r="FJ83" s="635"/>
      <c r="FK83" s="635"/>
      <c r="FL83" s="635"/>
      <c r="FM83" s="635"/>
      <c r="FN83" s="635"/>
      <c r="FO83" s="635"/>
      <c r="FP83" s="635"/>
      <c r="FQ83" s="635"/>
      <c r="FR83" s="635"/>
      <c r="FS83" s="635"/>
      <c r="FT83" s="635"/>
      <c r="FU83" s="635"/>
      <c r="FV83" s="635"/>
      <c r="FW83" s="635"/>
      <c r="FX83" s="635"/>
      <c r="FY83" s="635"/>
      <c r="FZ83" s="635"/>
      <c r="GA83" s="635"/>
      <c r="GB83" s="636"/>
      <c r="GC83" s="616" t="str">
        <f ca="1">IF(ISNUMBER($A83),LOOKUP($A83,DT!$A:$Q,DT!$Q:$Q),"")</f>
        <v/>
      </c>
      <c r="GD83" s="617"/>
      <c r="GE83" s="617"/>
      <c r="GF83" s="618"/>
    </row>
    <row r="84" spans="1:188" s="333" customFormat="1" ht="4.5" customHeight="1" x14ac:dyDescent="0.75">
      <c r="A84" s="716"/>
      <c r="B84" s="714"/>
      <c r="C84" s="714"/>
      <c r="D84" s="715"/>
      <c r="E84" s="343"/>
      <c r="F84" s="680"/>
      <c r="G84" s="641"/>
      <c r="H84" s="642"/>
      <c r="I84" s="339"/>
      <c r="J84" s="680"/>
      <c r="K84" s="641"/>
      <c r="L84" s="641"/>
      <c r="M84" s="641"/>
      <c r="N84" s="641"/>
      <c r="O84" s="641"/>
      <c r="P84" s="641"/>
      <c r="Q84" s="641"/>
      <c r="R84" s="641"/>
      <c r="S84" s="641"/>
      <c r="T84" s="641"/>
      <c r="U84" s="642"/>
      <c r="V84" s="339"/>
      <c r="W84" s="680"/>
      <c r="X84" s="641"/>
      <c r="Y84" s="641"/>
      <c r="Z84" s="641"/>
      <c r="AA84" s="641"/>
      <c r="AB84" s="641"/>
      <c r="AC84" s="641"/>
      <c r="AD84" s="641"/>
      <c r="AE84" s="641"/>
      <c r="AF84" s="641"/>
      <c r="AG84" s="641"/>
      <c r="AH84" s="641"/>
      <c r="AI84" s="641"/>
      <c r="AJ84" s="641"/>
      <c r="AK84" s="642"/>
      <c r="AL84" s="339"/>
      <c r="AM84" s="680"/>
      <c r="AN84" s="641"/>
      <c r="AO84" s="641"/>
      <c r="AP84" s="641"/>
      <c r="AQ84" s="641"/>
      <c r="AR84" s="642"/>
      <c r="AS84" s="340"/>
      <c r="AT84" s="680"/>
      <c r="AU84" s="641"/>
      <c r="AV84" s="642"/>
      <c r="AW84" s="336"/>
      <c r="AX84" s="336"/>
      <c r="AY84" s="336"/>
      <c r="AZ84" s="336"/>
      <c r="BA84" s="336"/>
      <c r="BB84" s="336"/>
      <c r="BC84" s="336"/>
      <c r="BD84" s="336"/>
      <c r="BE84" s="336"/>
      <c r="BF84" s="336"/>
      <c r="BG84" s="336"/>
      <c r="BH84" s="336"/>
      <c r="BI84" s="336"/>
      <c r="BJ84" s="336"/>
      <c r="BK84" s="336"/>
      <c r="BL84" s="336"/>
      <c r="BM84" s="336"/>
      <c r="BN84" s="336"/>
      <c r="BO84" s="336"/>
      <c r="BP84" s="336"/>
      <c r="BQ84" s="680"/>
      <c r="BR84" s="641"/>
      <c r="BS84" s="641"/>
      <c r="BT84" s="641"/>
      <c r="BU84" s="641"/>
      <c r="BV84" s="641"/>
      <c r="BW84" s="641"/>
      <c r="BX84" s="641"/>
      <c r="BY84" s="641"/>
      <c r="BZ84" s="641"/>
      <c r="CA84" s="641"/>
      <c r="CB84" s="641"/>
      <c r="CC84" s="641"/>
      <c r="CD84" s="641"/>
      <c r="CE84" s="642"/>
      <c r="CF84" s="337"/>
      <c r="CV84" s="338"/>
      <c r="CW84" s="673"/>
      <c r="CX84" s="674"/>
      <c r="CY84" s="674"/>
      <c r="CZ84" s="674"/>
      <c r="DA84" s="674"/>
      <c r="DB84" s="674"/>
      <c r="DC84" s="674"/>
      <c r="DD84" s="674"/>
      <c r="DE84" s="674"/>
      <c r="DF84" s="674"/>
      <c r="DG84" s="674"/>
      <c r="DH84" s="674"/>
      <c r="DI84" s="674"/>
      <c r="DJ84" s="674"/>
      <c r="DK84" s="674"/>
      <c r="DL84" s="675"/>
      <c r="DM84" s="667"/>
      <c r="DN84" s="668"/>
      <c r="DO84" s="668"/>
      <c r="DP84" s="668"/>
      <c r="DQ84" s="668"/>
      <c r="DR84" s="668"/>
      <c r="DS84" s="668"/>
      <c r="DT84" s="668"/>
      <c r="DU84" s="668"/>
      <c r="DV84" s="668"/>
      <c r="DW84" s="668"/>
      <c r="DX84" s="668"/>
      <c r="DY84" s="668"/>
      <c r="DZ84" s="668"/>
      <c r="EA84" s="668"/>
      <c r="EB84" s="668"/>
      <c r="EC84" s="668"/>
      <c r="ED84" s="668"/>
      <c r="EE84" s="669"/>
      <c r="EF84" s="661"/>
      <c r="EG84" s="662"/>
      <c r="EH84" s="662"/>
      <c r="EI84" s="662"/>
      <c r="EJ84" s="662"/>
      <c r="EK84" s="663"/>
      <c r="EL84" s="634"/>
      <c r="EM84" s="635"/>
      <c r="EN84" s="635"/>
      <c r="EO84" s="635"/>
      <c r="EP84" s="635"/>
      <c r="EQ84" s="635"/>
      <c r="ER84" s="635"/>
      <c r="ES84" s="635"/>
      <c r="ET84" s="635"/>
      <c r="EU84" s="635"/>
      <c r="EV84" s="635"/>
      <c r="EW84" s="635"/>
      <c r="EX84" s="635"/>
      <c r="EY84" s="635"/>
      <c r="EZ84" s="635"/>
      <c r="FA84" s="635"/>
      <c r="FB84" s="635"/>
      <c r="FC84" s="635"/>
      <c r="FD84" s="636"/>
      <c r="FE84" s="634"/>
      <c r="FF84" s="635"/>
      <c r="FG84" s="635"/>
      <c r="FH84" s="635"/>
      <c r="FI84" s="635"/>
      <c r="FJ84" s="635"/>
      <c r="FK84" s="635"/>
      <c r="FL84" s="635"/>
      <c r="FM84" s="635"/>
      <c r="FN84" s="635"/>
      <c r="FO84" s="635"/>
      <c r="FP84" s="635"/>
      <c r="FQ84" s="635"/>
      <c r="FR84" s="635"/>
      <c r="FS84" s="635"/>
      <c r="FT84" s="635"/>
      <c r="FU84" s="635"/>
      <c r="FV84" s="635"/>
      <c r="FW84" s="635"/>
      <c r="FX84" s="635"/>
      <c r="FY84" s="635"/>
      <c r="FZ84" s="635"/>
      <c r="GA84" s="635"/>
      <c r="GB84" s="636"/>
      <c r="GC84" s="616"/>
      <c r="GD84" s="617"/>
      <c r="GE84" s="617"/>
      <c r="GF84" s="618"/>
    </row>
    <row r="85" spans="1:188" s="333" customFormat="1" ht="4.5" customHeight="1" x14ac:dyDescent="0.75">
      <c r="A85" s="716"/>
      <c r="B85" s="714"/>
      <c r="C85" s="714"/>
      <c r="D85" s="715"/>
      <c r="E85" s="343"/>
      <c r="F85" s="680"/>
      <c r="G85" s="641"/>
      <c r="H85" s="642"/>
      <c r="I85" s="341"/>
      <c r="J85" s="680"/>
      <c r="K85" s="641"/>
      <c r="L85" s="641"/>
      <c r="M85" s="641"/>
      <c r="N85" s="641"/>
      <c r="O85" s="641"/>
      <c r="P85" s="641"/>
      <c r="Q85" s="641"/>
      <c r="R85" s="641"/>
      <c r="S85" s="641"/>
      <c r="T85" s="641"/>
      <c r="U85" s="642"/>
      <c r="V85" s="341"/>
      <c r="W85" s="680"/>
      <c r="X85" s="641"/>
      <c r="Y85" s="641"/>
      <c r="Z85" s="641"/>
      <c r="AA85" s="641"/>
      <c r="AB85" s="641"/>
      <c r="AC85" s="641"/>
      <c r="AD85" s="641"/>
      <c r="AE85" s="641"/>
      <c r="AF85" s="641"/>
      <c r="AG85" s="641"/>
      <c r="AH85" s="641"/>
      <c r="AI85" s="641"/>
      <c r="AJ85" s="641"/>
      <c r="AK85" s="642"/>
      <c r="AL85" s="341"/>
      <c r="AM85" s="680"/>
      <c r="AN85" s="641"/>
      <c r="AO85" s="641"/>
      <c r="AP85" s="641"/>
      <c r="AQ85" s="641"/>
      <c r="AR85" s="642"/>
      <c r="AS85" s="342"/>
      <c r="AT85" s="680"/>
      <c r="AU85" s="641"/>
      <c r="AV85" s="642"/>
      <c r="AW85" s="336"/>
      <c r="AX85" s="336"/>
      <c r="AY85" s="336"/>
      <c r="AZ85" s="336"/>
      <c r="BA85" s="336"/>
      <c r="BB85" s="336"/>
      <c r="BC85" s="336"/>
      <c r="BD85" s="336"/>
      <c r="BE85" s="336"/>
      <c r="BF85" s="336"/>
      <c r="BG85" s="336"/>
      <c r="BH85" s="336"/>
      <c r="BI85" s="336"/>
      <c r="BJ85" s="336"/>
      <c r="BK85" s="336"/>
      <c r="BL85" s="336"/>
      <c r="BM85" s="336"/>
      <c r="BN85" s="336"/>
      <c r="BO85" s="336"/>
      <c r="BP85" s="336"/>
      <c r="BQ85" s="680"/>
      <c r="BR85" s="641"/>
      <c r="BS85" s="641"/>
      <c r="BT85" s="641"/>
      <c r="BU85" s="641"/>
      <c r="BV85" s="641"/>
      <c r="BW85" s="641"/>
      <c r="BX85" s="641"/>
      <c r="BY85" s="641"/>
      <c r="BZ85" s="641"/>
      <c r="CA85" s="641"/>
      <c r="CB85" s="641"/>
      <c r="CC85" s="641"/>
      <c r="CD85" s="641"/>
      <c r="CE85" s="642"/>
      <c r="CF85" s="337"/>
      <c r="CV85" s="338"/>
      <c r="CW85" s="673"/>
      <c r="CX85" s="674"/>
      <c r="CY85" s="674"/>
      <c r="CZ85" s="674"/>
      <c r="DA85" s="674"/>
      <c r="DB85" s="674"/>
      <c r="DC85" s="674"/>
      <c r="DD85" s="674"/>
      <c r="DE85" s="674"/>
      <c r="DF85" s="674"/>
      <c r="DG85" s="674"/>
      <c r="DH85" s="674"/>
      <c r="DI85" s="674"/>
      <c r="DJ85" s="674"/>
      <c r="DK85" s="674"/>
      <c r="DL85" s="675"/>
      <c r="DM85" s="667"/>
      <c r="DN85" s="668"/>
      <c r="DO85" s="668"/>
      <c r="DP85" s="668"/>
      <c r="DQ85" s="668"/>
      <c r="DR85" s="668"/>
      <c r="DS85" s="668"/>
      <c r="DT85" s="668"/>
      <c r="DU85" s="668"/>
      <c r="DV85" s="668"/>
      <c r="DW85" s="668"/>
      <c r="DX85" s="668"/>
      <c r="DY85" s="668"/>
      <c r="DZ85" s="668"/>
      <c r="EA85" s="668"/>
      <c r="EB85" s="668"/>
      <c r="EC85" s="668"/>
      <c r="ED85" s="668"/>
      <c r="EE85" s="669"/>
      <c r="EF85" s="661"/>
      <c r="EG85" s="662"/>
      <c r="EH85" s="662"/>
      <c r="EI85" s="662"/>
      <c r="EJ85" s="662"/>
      <c r="EK85" s="663"/>
      <c r="EL85" s="634"/>
      <c r="EM85" s="635"/>
      <c r="EN85" s="635"/>
      <c r="EO85" s="635"/>
      <c r="EP85" s="635"/>
      <c r="EQ85" s="635"/>
      <c r="ER85" s="635"/>
      <c r="ES85" s="635"/>
      <c r="ET85" s="635"/>
      <c r="EU85" s="635"/>
      <c r="EV85" s="635"/>
      <c r="EW85" s="635"/>
      <c r="EX85" s="635"/>
      <c r="EY85" s="635"/>
      <c r="EZ85" s="635"/>
      <c r="FA85" s="635"/>
      <c r="FB85" s="635"/>
      <c r="FC85" s="635"/>
      <c r="FD85" s="636"/>
      <c r="FE85" s="634"/>
      <c r="FF85" s="635"/>
      <c r="FG85" s="635"/>
      <c r="FH85" s="635"/>
      <c r="FI85" s="635"/>
      <c r="FJ85" s="635"/>
      <c r="FK85" s="635"/>
      <c r="FL85" s="635"/>
      <c r="FM85" s="635"/>
      <c r="FN85" s="635"/>
      <c r="FO85" s="635"/>
      <c r="FP85" s="635"/>
      <c r="FQ85" s="635"/>
      <c r="FR85" s="635"/>
      <c r="FS85" s="635"/>
      <c r="FT85" s="635"/>
      <c r="FU85" s="635"/>
      <c r="FV85" s="635"/>
      <c r="FW85" s="635"/>
      <c r="FX85" s="635"/>
      <c r="FY85" s="635"/>
      <c r="FZ85" s="635"/>
      <c r="GA85" s="635"/>
      <c r="GB85" s="636"/>
      <c r="GC85" s="616"/>
      <c r="GD85" s="617"/>
      <c r="GE85" s="617"/>
      <c r="GF85" s="618"/>
    </row>
    <row r="86" spans="1:188" s="333" customFormat="1" ht="4.5" customHeight="1" x14ac:dyDescent="0.75">
      <c r="A86" s="716"/>
      <c r="B86" s="714"/>
      <c r="C86" s="714"/>
      <c r="D86" s="715"/>
      <c r="E86" s="343"/>
      <c r="F86" s="680"/>
      <c r="G86" s="641"/>
      <c r="H86" s="642"/>
      <c r="I86" s="341"/>
      <c r="J86" s="680"/>
      <c r="K86" s="641"/>
      <c r="L86" s="641"/>
      <c r="M86" s="641"/>
      <c r="N86" s="641"/>
      <c r="O86" s="641"/>
      <c r="P86" s="641"/>
      <c r="Q86" s="641"/>
      <c r="R86" s="641"/>
      <c r="S86" s="641"/>
      <c r="T86" s="641"/>
      <c r="U86" s="642"/>
      <c r="V86" s="341"/>
      <c r="W86" s="680"/>
      <c r="X86" s="641"/>
      <c r="Y86" s="641"/>
      <c r="Z86" s="641"/>
      <c r="AA86" s="641"/>
      <c r="AB86" s="641"/>
      <c r="AC86" s="641"/>
      <c r="AD86" s="641"/>
      <c r="AE86" s="641"/>
      <c r="AF86" s="641"/>
      <c r="AG86" s="641"/>
      <c r="AH86" s="641"/>
      <c r="AI86" s="641"/>
      <c r="AJ86" s="641"/>
      <c r="AK86" s="642"/>
      <c r="AL86" s="341"/>
      <c r="AM86" s="680"/>
      <c r="AN86" s="641"/>
      <c r="AO86" s="641"/>
      <c r="AP86" s="641"/>
      <c r="AQ86" s="641"/>
      <c r="AR86" s="642"/>
      <c r="AS86" s="342"/>
      <c r="AT86" s="680"/>
      <c r="AU86" s="641"/>
      <c r="AV86" s="642"/>
      <c r="AW86" s="336"/>
      <c r="AX86" s="336"/>
      <c r="AY86" s="336"/>
      <c r="AZ86" s="336"/>
      <c r="BA86" s="336"/>
      <c r="BB86" s="336"/>
      <c r="BC86" s="336"/>
      <c r="BD86" s="336"/>
      <c r="BE86" s="336"/>
      <c r="BF86" s="336"/>
      <c r="BG86" s="336"/>
      <c r="BH86" s="336"/>
      <c r="BI86" s="336"/>
      <c r="BJ86" s="336"/>
      <c r="BK86" s="336"/>
      <c r="BL86" s="336"/>
      <c r="BM86" s="336"/>
      <c r="BN86" s="336"/>
      <c r="BO86" s="336"/>
      <c r="BP86" s="336"/>
      <c r="BQ86" s="680"/>
      <c r="BR86" s="641"/>
      <c r="BS86" s="641"/>
      <c r="BT86" s="641"/>
      <c r="BU86" s="641"/>
      <c r="BV86" s="641"/>
      <c r="BW86" s="641"/>
      <c r="BX86" s="641"/>
      <c r="BY86" s="641"/>
      <c r="BZ86" s="641"/>
      <c r="CA86" s="641"/>
      <c r="CB86" s="641"/>
      <c r="CC86" s="641"/>
      <c r="CD86" s="641"/>
      <c r="CE86" s="642"/>
      <c r="CF86" s="337"/>
      <c r="CV86" s="338"/>
      <c r="CW86" s="676"/>
      <c r="CX86" s="677"/>
      <c r="CY86" s="677"/>
      <c r="CZ86" s="677"/>
      <c r="DA86" s="677"/>
      <c r="DB86" s="677"/>
      <c r="DC86" s="677"/>
      <c r="DD86" s="677"/>
      <c r="DE86" s="677"/>
      <c r="DF86" s="677"/>
      <c r="DG86" s="677"/>
      <c r="DH86" s="677"/>
      <c r="DI86" s="677"/>
      <c r="DJ86" s="677"/>
      <c r="DK86" s="677"/>
      <c r="DL86" s="678"/>
      <c r="DM86" s="670"/>
      <c r="DN86" s="671"/>
      <c r="DO86" s="671"/>
      <c r="DP86" s="671"/>
      <c r="DQ86" s="671"/>
      <c r="DR86" s="671"/>
      <c r="DS86" s="671"/>
      <c r="DT86" s="671"/>
      <c r="DU86" s="671"/>
      <c r="DV86" s="671"/>
      <c r="DW86" s="671"/>
      <c r="DX86" s="671"/>
      <c r="DY86" s="671"/>
      <c r="DZ86" s="671"/>
      <c r="EA86" s="671"/>
      <c r="EB86" s="671"/>
      <c r="EC86" s="671"/>
      <c r="ED86" s="671"/>
      <c r="EE86" s="672"/>
      <c r="EF86" s="664"/>
      <c r="EG86" s="665"/>
      <c r="EH86" s="665"/>
      <c r="EI86" s="665"/>
      <c r="EJ86" s="665"/>
      <c r="EK86" s="666"/>
      <c r="EL86" s="637"/>
      <c r="EM86" s="638"/>
      <c r="EN86" s="638"/>
      <c r="EO86" s="638"/>
      <c r="EP86" s="638"/>
      <c r="EQ86" s="638"/>
      <c r="ER86" s="638"/>
      <c r="ES86" s="638"/>
      <c r="ET86" s="638"/>
      <c r="EU86" s="638"/>
      <c r="EV86" s="638"/>
      <c r="EW86" s="638"/>
      <c r="EX86" s="638"/>
      <c r="EY86" s="638"/>
      <c r="EZ86" s="638"/>
      <c r="FA86" s="638"/>
      <c r="FB86" s="638"/>
      <c r="FC86" s="638"/>
      <c r="FD86" s="639"/>
      <c r="FE86" s="637"/>
      <c r="FF86" s="638"/>
      <c r="FG86" s="638"/>
      <c r="FH86" s="638"/>
      <c r="FI86" s="638"/>
      <c r="FJ86" s="638"/>
      <c r="FK86" s="638"/>
      <c r="FL86" s="638"/>
      <c r="FM86" s="638"/>
      <c r="FN86" s="638"/>
      <c r="FO86" s="638"/>
      <c r="FP86" s="638"/>
      <c r="FQ86" s="638"/>
      <c r="FR86" s="638"/>
      <c r="FS86" s="638"/>
      <c r="FT86" s="638"/>
      <c r="FU86" s="638"/>
      <c r="FV86" s="638"/>
      <c r="FW86" s="638"/>
      <c r="FX86" s="638"/>
      <c r="FY86" s="638"/>
      <c r="FZ86" s="638"/>
      <c r="GA86" s="638"/>
      <c r="GB86" s="639"/>
      <c r="GC86" s="619"/>
      <c r="GD86" s="620"/>
      <c r="GE86" s="620"/>
      <c r="GF86" s="621"/>
    </row>
    <row r="87" spans="1:188" s="333" customFormat="1" ht="2.25" customHeight="1" x14ac:dyDescent="0.75">
      <c r="A87" s="716"/>
      <c r="B87" s="714"/>
      <c r="C87" s="714"/>
      <c r="D87" s="715"/>
      <c r="E87" s="343"/>
      <c r="F87" s="336"/>
      <c r="G87" s="336"/>
      <c r="H87" s="336"/>
      <c r="I87" s="344"/>
      <c r="J87" s="344"/>
      <c r="K87" s="344"/>
      <c r="L87" s="344"/>
      <c r="M87" s="344"/>
      <c r="N87" s="344"/>
      <c r="O87" s="344"/>
      <c r="P87" s="344"/>
      <c r="Q87" s="344"/>
      <c r="R87" s="344"/>
      <c r="S87" s="344"/>
      <c r="T87" s="344"/>
      <c r="U87" s="344"/>
      <c r="V87" s="344"/>
      <c r="W87" s="344"/>
      <c r="X87" s="344"/>
      <c r="Y87" s="344"/>
      <c r="Z87" s="344"/>
      <c r="AA87" s="344"/>
      <c r="AB87" s="344"/>
      <c r="AC87" s="344"/>
      <c r="AD87" s="344"/>
      <c r="AE87" s="344"/>
      <c r="AF87" s="344"/>
      <c r="AG87" s="344"/>
      <c r="AH87" s="344"/>
      <c r="AI87" s="344"/>
      <c r="AJ87" s="344"/>
      <c r="AK87" s="344"/>
      <c r="AL87" s="344"/>
      <c r="AM87" s="344"/>
      <c r="AN87" s="344"/>
      <c r="AO87" s="344"/>
      <c r="AP87" s="344"/>
      <c r="AQ87" s="337"/>
      <c r="AR87" s="337"/>
      <c r="AS87" s="337"/>
      <c r="AT87" s="337"/>
      <c r="AU87" s="337"/>
      <c r="AV87" s="337"/>
      <c r="AW87" s="337"/>
      <c r="AX87" s="337"/>
      <c r="AY87" s="337"/>
      <c r="AZ87" s="337"/>
      <c r="BA87" s="337"/>
      <c r="BB87" s="337"/>
      <c r="BC87" s="337"/>
      <c r="BD87" s="337"/>
      <c r="BE87" s="337"/>
      <c r="BF87" s="337"/>
      <c r="BG87" s="337"/>
      <c r="BH87" s="337"/>
      <c r="BI87" s="337"/>
      <c r="BJ87" s="337"/>
      <c r="BK87" s="337"/>
      <c r="BL87" s="337"/>
      <c r="BM87" s="337"/>
      <c r="BN87" s="337"/>
      <c r="BO87" s="337"/>
      <c r="BP87" s="337"/>
      <c r="BQ87" s="337"/>
      <c r="BR87" s="337"/>
      <c r="BS87" s="337"/>
      <c r="BT87" s="337"/>
      <c r="BU87" s="337"/>
      <c r="BV87" s="337"/>
      <c r="BW87" s="337"/>
      <c r="BX87" s="337"/>
      <c r="BY87" s="337"/>
      <c r="BZ87" s="337"/>
      <c r="CA87" s="337"/>
      <c r="CB87" s="337"/>
      <c r="CC87" s="337"/>
      <c r="CD87" s="337"/>
      <c r="CE87" s="337"/>
      <c r="CF87" s="337"/>
      <c r="CG87" s="337"/>
      <c r="CH87" s="337"/>
      <c r="CI87" s="337"/>
      <c r="CJ87" s="337"/>
      <c r="CK87" s="337"/>
      <c r="CL87" s="337"/>
      <c r="CM87" s="337"/>
      <c r="CN87" s="337"/>
      <c r="CO87" s="337"/>
      <c r="CP87" s="337"/>
      <c r="CQ87" s="337"/>
      <c r="CR87" s="337"/>
      <c r="CS87" s="337"/>
      <c r="CT87" s="337"/>
      <c r="CU87" s="337"/>
      <c r="CV87" s="338"/>
      <c r="CW87" s="426"/>
      <c r="CX87" s="309"/>
      <c r="CY87" s="309"/>
      <c r="CZ87" s="309"/>
      <c r="DA87" s="309"/>
      <c r="DB87" s="309"/>
      <c r="DC87" s="309"/>
      <c r="DD87" s="309"/>
      <c r="DE87" s="309"/>
      <c r="DF87" s="309"/>
      <c r="DG87" s="309"/>
      <c r="DH87" s="309"/>
      <c r="DI87" s="309"/>
      <c r="DJ87" s="309"/>
      <c r="DK87" s="309"/>
      <c r="DL87" s="425"/>
      <c r="DM87" s="427"/>
      <c r="DN87" s="428"/>
      <c r="DO87" s="428"/>
      <c r="DP87" s="428"/>
      <c r="DQ87" s="428"/>
      <c r="DR87" s="428"/>
      <c r="DS87" s="428"/>
      <c r="DT87" s="428"/>
      <c r="DU87" s="428"/>
      <c r="DV87" s="428"/>
      <c r="DW87" s="428"/>
      <c r="DX87" s="428"/>
      <c r="DY87" s="428"/>
      <c r="DZ87" s="428"/>
      <c r="EA87" s="428"/>
      <c r="EB87" s="428"/>
      <c r="EC87" s="428"/>
      <c r="ED87" s="428"/>
      <c r="EE87" s="429"/>
      <c r="EF87" s="540"/>
      <c r="EG87" s="541"/>
      <c r="EH87" s="541"/>
      <c r="EI87" s="541"/>
      <c r="EJ87" s="541"/>
      <c r="EK87" s="542"/>
      <c r="EL87" s="389"/>
      <c r="EM87" s="390"/>
      <c r="EN87" s="390"/>
      <c r="EO87" s="390"/>
      <c r="EP87" s="390"/>
      <c r="EQ87" s="390"/>
      <c r="ER87" s="390"/>
      <c r="ES87" s="390"/>
      <c r="ET87" s="390"/>
      <c r="EU87" s="390"/>
      <c r="EV87" s="390"/>
      <c r="EW87" s="390"/>
      <c r="EX87" s="390"/>
      <c r="EY87" s="390"/>
      <c r="EZ87" s="390"/>
      <c r="FA87" s="390"/>
      <c r="FB87" s="390"/>
      <c r="FC87" s="390"/>
      <c r="FD87" s="391"/>
      <c r="FE87" s="389"/>
      <c r="FF87" s="390"/>
      <c r="FG87" s="390"/>
      <c r="FH87" s="390"/>
      <c r="FI87" s="390"/>
      <c r="FJ87" s="390"/>
      <c r="FK87" s="390"/>
      <c r="FL87" s="390"/>
      <c r="FM87" s="390"/>
      <c r="FN87" s="390"/>
      <c r="FO87" s="390"/>
      <c r="FP87" s="390"/>
      <c r="FQ87" s="390"/>
      <c r="FR87" s="390"/>
      <c r="FS87" s="390"/>
      <c r="FT87" s="390"/>
      <c r="FU87" s="390"/>
      <c r="FV87" s="390"/>
      <c r="FW87" s="390"/>
      <c r="FX87" s="390"/>
      <c r="FY87" s="390"/>
      <c r="FZ87" s="390"/>
      <c r="GA87" s="390"/>
      <c r="GB87" s="391"/>
      <c r="GC87" s="395"/>
      <c r="GD87" s="396"/>
      <c r="GE87" s="396"/>
      <c r="GF87" s="397"/>
    </row>
    <row r="88" spans="1:188" s="333" customFormat="1" ht="2.25" customHeight="1" x14ac:dyDescent="0.75">
      <c r="A88" s="716"/>
      <c r="B88" s="714"/>
      <c r="C88" s="714"/>
      <c r="D88" s="715"/>
      <c r="E88" s="345"/>
      <c r="F88" s="346"/>
      <c r="G88" s="346"/>
      <c r="H88" s="346"/>
      <c r="I88" s="346"/>
      <c r="J88" s="346"/>
      <c r="K88" s="346"/>
      <c r="L88" s="346"/>
      <c r="M88" s="346"/>
      <c r="N88" s="346"/>
      <c r="O88" s="346"/>
      <c r="P88" s="346"/>
      <c r="Q88" s="8"/>
      <c r="R88" s="346"/>
      <c r="S88" s="346"/>
      <c r="T88" s="346"/>
      <c r="U88" s="346"/>
      <c r="V88" s="346"/>
      <c r="W88" s="346"/>
      <c r="X88" s="346"/>
      <c r="Y88" s="346"/>
      <c r="Z88" s="346"/>
      <c r="AA88" s="346"/>
      <c r="AB88" s="346"/>
      <c r="AC88" s="346"/>
      <c r="AD88" s="8"/>
      <c r="AE88" s="346"/>
      <c r="AF88" s="346"/>
      <c r="AG88" s="346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338"/>
      <c r="CW88" s="622"/>
      <c r="CX88" s="623"/>
      <c r="CY88" s="623"/>
      <c r="CZ88" s="623"/>
      <c r="DA88" s="623"/>
      <c r="DB88" s="623"/>
      <c r="DC88" s="623"/>
      <c r="DD88" s="623"/>
      <c r="DE88" s="623"/>
      <c r="DF88" s="623"/>
      <c r="DG88" s="623"/>
      <c r="DH88" s="623"/>
      <c r="DI88" s="623"/>
      <c r="DJ88" s="623"/>
      <c r="DK88" s="623"/>
      <c r="DL88" s="624"/>
      <c r="DM88" s="667"/>
      <c r="DN88" s="668"/>
      <c r="DO88" s="668"/>
      <c r="DP88" s="668"/>
      <c r="DQ88" s="668"/>
      <c r="DR88" s="668"/>
      <c r="DS88" s="668"/>
      <c r="DT88" s="668"/>
      <c r="DU88" s="668"/>
      <c r="DV88" s="668"/>
      <c r="DW88" s="668"/>
      <c r="DX88" s="668"/>
      <c r="DY88" s="668"/>
      <c r="DZ88" s="668"/>
      <c r="EA88" s="668"/>
      <c r="EB88" s="668"/>
      <c r="EC88" s="668"/>
      <c r="ED88" s="668"/>
      <c r="EE88" s="669"/>
      <c r="EF88" s="655"/>
      <c r="EG88" s="656"/>
      <c r="EH88" s="656"/>
      <c r="EI88" s="656"/>
      <c r="EJ88" s="656"/>
      <c r="EK88" s="657"/>
      <c r="EL88" s="643"/>
      <c r="EM88" s="644"/>
      <c r="EN88" s="644"/>
      <c r="EO88" s="644"/>
      <c r="EP88" s="644"/>
      <c r="EQ88" s="644"/>
      <c r="ER88" s="644"/>
      <c r="ES88" s="644"/>
      <c r="ET88" s="644"/>
      <c r="EU88" s="644"/>
      <c r="EV88" s="644"/>
      <c r="EW88" s="644"/>
      <c r="EX88" s="644"/>
      <c r="EY88" s="644"/>
      <c r="EZ88" s="644"/>
      <c r="FA88" s="644"/>
      <c r="FB88" s="644"/>
      <c r="FC88" s="644"/>
      <c r="FD88" s="645"/>
      <c r="FE88" s="643"/>
      <c r="FF88" s="644"/>
      <c r="FG88" s="644"/>
      <c r="FH88" s="644"/>
      <c r="FI88" s="644"/>
      <c r="FJ88" s="644"/>
      <c r="FK88" s="644"/>
      <c r="FL88" s="644"/>
      <c r="FM88" s="644"/>
      <c r="FN88" s="644"/>
      <c r="FO88" s="644"/>
      <c r="FP88" s="644"/>
      <c r="FQ88" s="644"/>
      <c r="FR88" s="644"/>
      <c r="FS88" s="644"/>
      <c r="FT88" s="644"/>
      <c r="FU88" s="644"/>
      <c r="FV88" s="644"/>
      <c r="FW88" s="644"/>
      <c r="FX88" s="644"/>
      <c r="FY88" s="644"/>
      <c r="FZ88" s="644"/>
      <c r="GA88" s="644"/>
      <c r="GB88" s="645"/>
      <c r="GC88" s="616"/>
      <c r="GD88" s="617"/>
      <c r="GE88" s="617"/>
      <c r="GF88" s="618"/>
    </row>
    <row r="89" spans="1:188" s="333" customFormat="1" ht="5.25" customHeight="1" x14ac:dyDescent="0.75">
      <c r="A89" s="716"/>
      <c r="B89" s="714"/>
      <c r="C89" s="714"/>
      <c r="D89" s="715"/>
      <c r="E89" s="347"/>
      <c r="F89" s="693" t="s">
        <v>211</v>
      </c>
      <c r="G89" s="693"/>
      <c r="H89" s="693"/>
      <c r="I89" s="693"/>
      <c r="J89" s="693"/>
      <c r="K89" s="693"/>
      <c r="L89" s="693"/>
      <c r="M89" s="693"/>
      <c r="N89" s="693"/>
      <c r="O89" s="693"/>
      <c r="P89" s="693"/>
      <c r="Q89" s="693"/>
      <c r="R89" s="693"/>
      <c r="S89" s="694" t="str">
        <f ca="1">IF($A83="","",VLOOKUP($A83,DT!$A$2:$M$252,5))</f>
        <v/>
      </c>
      <c r="T89" s="694"/>
      <c r="U89" s="694"/>
      <c r="V89" s="694"/>
      <c r="W89" s="694"/>
      <c r="X89" s="694"/>
      <c r="Y89" s="694"/>
      <c r="Z89" s="694"/>
      <c r="AA89" s="694"/>
      <c r="AB89" s="694"/>
      <c r="AC89" s="694"/>
      <c r="AD89" s="694"/>
      <c r="AE89" s="694"/>
      <c r="AF89" s="694"/>
      <c r="AG89" s="694"/>
      <c r="AH89" s="694"/>
      <c r="AI89" s="694"/>
      <c r="AJ89" s="694"/>
      <c r="AK89" s="694"/>
      <c r="AL89" s="694"/>
      <c r="AM89" s="694"/>
      <c r="AN89" s="694"/>
      <c r="AO89" s="694"/>
      <c r="AP89" s="694"/>
      <c r="AQ89" s="694"/>
      <c r="AR89" s="694"/>
      <c r="AS89" s="694"/>
      <c r="AT89" s="694"/>
      <c r="AU89" s="694"/>
      <c r="AV89" s="694"/>
      <c r="AW89" s="694"/>
      <c r="AX89" s="694"/>
      <c r="AY89" s="694"/>
      <c r="AZ89" s="694"/>
      <c r="BA89" s="694"/>
      <c r="BB89" s="694"/>
      <c r="BC89" s="694"/>
      <c r="BD89" s="694"/>
      <c r="BE89" s="694"/>
      <c r="BF89" s="694"/>
      <c r="BG89" s="694"/>
      <c r="BH89" s="694"/>
      <c r="BI89" s="694"/>
      <c r="BJ89" s="694"/>
      <c r="BK89" s="694"/>
      <c r="BL89" s="694"/>
      <c r="BM89" s="694"/>
      <c r="BN89" s="694"/>
      <c r="BO89" s="694"/>
      <c r="BP89" s="694"/>
      <c r="BQ89" s="694"/>
      <c r="BR89" s="694"/>
      <c r="BS89" s="694"/>
      <c r="BT89" s="694"/>
      <c r="BU89" s="694"/>
      <c r="BV89" s="694"/>
      <c r="BW89" s="694"/>
      <c r="BX89" s="694"/>
      <c r="BY89" s="694"/>
      <c r="BZ89" s="694"/>
      <c r="CA89" s="694"/>
      <c r="CB89" s="694"/>
      <c r="CC89" s="694"/>
      <c r="CD89" s="694"/>
      <c r="CE89" s="694"/>
      <c r="CF89" s="694"/>
      <c r="CG89" s="694"/>
      <c r="CH89" s="694"/>
      <c r="CI89" s="694"/>
      <c r="CJ89" s="694"/>
      <c r="CK89" s="694"/>
      <c r="CL89" s="694"/>
      <c r="CM89" s="694"/>
      <c r="CN89" s="694"/>
      <c r="CO89" s="694"/>
      <c r="CP89" s="694"/>
      <c r="CQ89" s="694"/>
      <c r="CR89" s="694"/>
      <c r="CS89" s="694"/>
      <c r="CT89" s="694"/>
      <c r="CU89" s="694"/>
      <c r="CV89" s="710"/>
      <c r="CW89" s="622"/>
      <c r="CX89" s="623"/>
      <c r="CY89" s="623"/>
      <c r="CZ89" s="623"/>
      <c r="DA89" s="623"/>
      <c r="DB89" s="623"/>
      <c r="DC89" s="623"/>
      <c r="DD89" s="623"/>
      <c r="DE89" s="623"/>
      <c r="DF89" s="623"/>
      <c r="DG89" s="623"/>
      <c r="DH89" s="623"/>
      <c r="DI89" s="623"/>
      <c r="DJ89" s="623"/>
      <c r="DK89" s="623"/>
      <c r="DL89" s="624"/>
      <c r="DM89" s="667"/>
      <c r="DN89" s="668"/>
      <c r="DO89" s="668"/>
      <c r="DP89" s="668"/>
      <c r="DQ89" s="668"/>
      <c r="DR89" s="668"/>
      <c r="DS89" s="668"/>
      <c r="DT89" s="668"/>
      <c r="DU89" s="668"/>
      <c r="DV89" s="668"/>
      <c r="DW89" s="668"/>
      <c r="DX89" s="668"/>
      <c r="DY89" s="668"/>
      <c r="DZ89" s="668"/>
      <c r="EA89" s="668"/>
      <c r="EB89" s="668"/>
      <c r="EC89" s="668"/>
      <c r="ED89" s="668"/>
      <c r="EE89" s="669"/>
      <c r="EF89" s="655"/>
      <c r="EG89" s="656"/>
      <c r="EH89" s="656"/>
      <c r="EI89" s="656"/>
      <c r="EJ89" s="656"/>
      <c r="EK89" s="657"/>
      <c r="EL89" s="643"/>
      <c r="EM89" s="644"/>
      <c r="EN89" s="644"/>
      <c r="EO89" s="644"/>
      <c r="EP89" s="644"/>
      <c r="EQ89" s="644"/>
      <c r="ER89" s="644"/>
      <c r="ES89" s="644"/>
      <c r="ET89" s="644"/>
      <c r="EU89" s="644"/>
      <c r="EV89" s="644"/>
      <c r="EW89" s="644"/>
      <c r="EX89" s="644"/>
      <c r="EY89" s="644"/>
      <c r="EZ89" s="644"/>
      <c r="FA89" s="644"/>
      <c r="FB89" s="644"/>
      <c r="FC89" s="644"/>
      <c r="FD89" s="645"/>
      <c r="FE89" s="643"/>
      <c r="FF89" s="644"/>
      <c r="FG89" s="644"/>
      <c r="FH89" s="644"/>
      <c r="FI89" s="644"/>
      <c r="FJ89" s="644"/>
      <c r="FK89" s="644"/>
      <c r="FL89" s="644"/>
      <c r="FM89" s="644"/>
      <c r="FN89" s="644"/>
      <c r="FO89" s="644"/>
      <c r="FP89" s="644"/>
      <c r="FQ89" s="644"/>
      <c r="FR89" s="644"/>
      <c r="FS89" s="644"/>
      <c r="FT89" s="644"/>
      <c r="FU89" s="644"/>
      <c r="FV89" s="644"/>
      <c r="FW89" s="644"/>
      <c r="FX89" s="644"/>
      <c r="FY89" s="644"/>
      <c r="FZ89" s="644"/>
      <c r="GA89" s="644"/>
      <c r="GB89" s="645"/>
      <c r="GC89" s="616"/>
      <c r="GD89" s="617"/>
      <c r="GE89" s="617"/>
      <c r="GF89" s="618"/>
    </row>
    <row r="90" spans="1:188" s="333" customFormat="1" ht="5.25" customHeight="1" x14ac:dyDescent="0.75">
      <c r="A90" s="716"/>
      <c r="B90" s="714"/>
      <c r="C90" s="714"/>
      <c r="D90" s="715"/>
      <c r="E90" s="347"/>
      <c r="F90" s="693"/>
      <c r="G90" s="693"/>
      <c r="H90" s="693"/>
      <c r="I90" s="693"/>
      <c r="J90" s="693"/>
      <c r="K90" s="693"/>
      <c r="L90" s="693"/>
      <c r="M90" s="693"/>
      <c r="N90" s="693"/>
      <c r="O90" s="693"/>
      <c r="P90" s="693"/>
      <c r="Q90" s="693"/>
      <c r="R90" s="693"/>
      <c r="S90" s="694"/>
      <c r="T90" s="694"/>
      <c r="U90" s="694"/>
      <c r="V90" s="694"/>
      <c r="W90" s="694"/>
      <c r="X90" s="694"/>
      <c r="Y90" s="694"/>
      <c r="Z90" s="694"/>
      <c r="AA90" s="694"/>
      <c r="AB90" s="694"/>
      <c r="AC90" s="694"/>
      <c r="AD90" s="694"/>
      <c r="AE90" s="694"/>
      <c r="AF90" s="694"/>
      <c r="AG90" s="694"/>
      <c r="AH90" s="694"/>
      <c r="AI90" s="694"/>
      <c r="AJ90" s="694"/>
      <c r="AK90" s="694"/>
      <c r="AL90" s="694"/>
      <c r="AM90" s="694"/>
      <c r="AN90" s="694"/>
      <c r="AO90" s="694"/>
      <c r="AP90" s="694"/>
      <c r="AQ90" s="694"/>
      <c r="AR90" s="694"/>
      <c r="AS90" s="694"/>
      <c r="AT90" s="694"/>
      <c r="AU90" s="694"/>
      <c r="AV90" s="694"/>
      <c r="AW90" s="694"/>
      <c r="AX90" s="694"/>
      <c r="AY90" s="694"/>
      <c r="AZ90" s="694"/>
      <c r="BA90" s="694"/>
      <c r="BB90" s="694"/>
      <c r="BC90" s="694"/>
      <c r="BD90" s="694"/>
      <c r="BE90" s="694"/>
      <c r="BF90" s="694"/>
      <c r="BG90" s="694"/>
      <c r="BH90" s="694"/>
      <c r="BI90" s="694"/>
      <c r="BJ90" s="694"/>
      <c r="BK90" s="694"/>
      <c r="BL90" s="694"/>
      <c r="BM90" s="694"/>
      <c r="BN90" s="694"/>
      <c r="BO90" s="694"/>
      <c r="BP90" s="694"/>
      <c r="BQ90" s="694"/>
      <c r="BR90" s="694"/>
      <c r="BS90" s="694"/>
      <c r="BT90" s="694"/>
      <c r="BU90" s="694"/>
      <c r="BV90" s="694"/>
      <c r="BW90" s="694"/>
      <c r="BX90" s="694"/>
      <c r="BY90" s="694"/>
      <c r="BZ90" s="694"/>
      <c r="CA90" s="694"/>
      <c r="CB90" s="694"/>
      <c r="CC90" s="694"/>
      <c r="CD90" s="694"/>
      <c r="CE90" s="694"/>
      <c r="CF90" s="694"/>
      <c r="CG90" s="694"/>
      <c r="CH90" s="694"/>
      <c r="CI90" s="694"/>
      <c r="CJ90" s="694"/>
      <c r="CK90" s="694"/>
      <c r="CL90" s="694"/>
      <c r="CM90" s="694"/>
      <c r="CN90" s="694"/>
      <c r="CO90" s="694"/>
      <c r="CP90" s="694"/>
      <c r="CQ90" s="694"/>
      <c r="CR90" s="694"/>
      <c r="CS90" s="694"/>
      <c r="CT90" s="694"/>
      <c r="CU90" s="694"/>
      <c r="CV90" s="710"/>
      <c r="CW90" s="622"/>
      <c r="CX90" s="623"/>
      <c r="CY90" s="623"/>
      <c r="CZ90" s="623"/>
      <c r="DA90" s="623"/>
      <c r="DB90" s="623"/>
      <c r="DC90" s="623"/>
      <c r="DD90" s="623"/>
      <c r="DE90" s="623"/>
      <c r="DF90" s="623"/>
      <c r="DG90" s="623"/>
      <c r="DH90" s="623"/>
      <c r="DI90" s="623"/>
      <c r="DJ90" s="623"/>
      <c r="DK90" s="623"/>
      <c r="DL90" s="624"/>
      <c r="DM90" s="667"/>
      <c r="DN90" s="668"/>
      <c r="DO90" s="668"/>
      <c r="DP90" s="668"/>
      <c r="DQ90" s="668"/>
      <c r="DR90" s="668"/>
      <c r="DS90" s="668"/>
      <c r="DT90" s="668"/>
      <c r="DU90" s="668"/>
      <c r="DV90" s="668"/>
      <c r="DW90" s="668"/>
      <c r="DX90" s="668"/>
      <c r="DY90" s="668"/>
      <c r="DZ90" s="668"/>
      <c r="EA90" s="668"/>
      <c r="EB90" s="668"/>
      <c r="EC90" s="668"/>
      <c r="ED90" s="668"/>
      <c r="EE90" s="669"/>
      <c r="EF90" s="655"/>
      <c r="EG90" s="656"/>
      <c r="EH90" s="656"/>
      <c r="EI90" s="656"/>
      <c r="EJ90" s="656"/>
      <c r="EK90" s="657"/>
      <c r="EL90" s="643"/>
      <c r="EM90" s="644"/>
      <c r="EN90" s="644"/>
      <c r="EO90" s="644"/>
      <c r="EP90" s="644"/>
      <c r="EQ90" s="644"/>
      <c r="ER90" s="644"/>
      <c r="ES90" s="644"/>
      <c r="ET90" s="644"/>
      <c r="EU90" s="644"/>
      <c r="EV90" s="644"/>
      <c r="EW90" s="644"/>
      <c r="EX90" s="644"/>
      <c r="EY90" s="644"/>
      <c r="EZ90" s="644"/>
      <c r="FA90" s="644"/>
      <c r="FB90" s="644"/>
      <c r="FC90" s="644"/>
      <c r="FD90" s="645"/>
      <c r="FE90" s="643"/>
      <c r="FF90" s="644"/>
      <c r="FG90" s="644"/>
      <c r="FH90" s="644"/>
      <c r="FI90" s="644"/>
      <c r="FJ90" s="644"/>
      <c r="FK90" s="644"/>
      <c r="FL90" s="644"/>
      <c r="FM90" s="644"/>
      <c r="FN90" s="644"/>
      <c r="FO90" s="644"/>
      <c r="FP90" s="644"/>
      <c r="FQ90" s="644"/>
      <c r="FR90" s="644"/>
      <c r="FS90" s="644"/>
      <c r="FT90" s="644"/>
      <c r="FU90" s="644"/>
      <c r="FV90" s="644"/>
      <c r="FW90" s="644"/>
      <c r="FX90" s="644"/>
      <c r="FY90" s="644"/>
      <c r="FZ90" s="644"/>
      <c r="GA90" s="644"/>
      <c r="GB90" s="645"/>
      <c r="GC90" s="616"/>
      <c r="GD90" s="617"/>
      <c r="GE90" s="617"/>
      <c r="GF90" s="618"/>
    </row>
    <row r="91" spans="1:188" s="333" customFormat="1" ht="5.25" customHeight="1" x14ac:dyDescent="0.75">
      <c r="A91" s="716"/>
      <c r="B91" s="714"/>
      <c r="C91" s="714"/>
      <c r="D91" s="715"/>
      <c r="E91" s="347"/>
      <c r="F91" s="693"/>
      <c r="G91" s="693"/>
      <c r="H91" s="693"/>
      <c r="I91" s="693"/>
      <c r="J91" s="693"/>
      <c r="K91" s="693"/>
      <c r="L91" s="693"/>
      <c r="M91" s="693"/>
      <c r="N91" s="693"/>
      <c r="O91" s="693"/>
      <c r="P91" s="693"/>
      <c r="Q91" s="693"/>
      <c r="R91" s="693"/>
      <c r="S91" s="711"/>
      <c r="T91" s="711"/>
      <c r="U91" s="711"/>
      <c r="V91" s="711"/>
      <c r="W91" s="711"/>
      <c r="X91" s="711"/>
      <c r="Y91" s="711"/>
      <c r="Z91" s="711"/>
      <c r="AA91" s="711"/>
      <c r="AB91" s="711"/>
      <c r="AC91" s="711"/>
      <c r="AD91" s="711"/>
      <c r="AE91" s="711"/>
      <c r="AF91" s="711"/>
      <c r="AG91" s="711"/>
      <c r="AH91" s="711"/>
      <c r="AI91" s="711"/>
      <c r="AJ91" s="711"/>
      <c r="AK91" s="711"/>
      <c r="AL91" s="711"/>
      <c r="AM91" s="711"/>
      <c r="AN91" s="711"/>
      <c r="AO91" s="711"/>
      <c r="AP91" s="711"/>
      <c r="AQ91" s="711"/>
      <c r="AR91" s="711"/>
      <c r="AS91" s="711"/>
      <c r="AT91" s="711"/>
      <c r="AU91" s="711"/>
      <c r="AV91" s="711"/>
      <c r="AW91" s="711"/>
      <c r="AX91" s="711"/>
      <c r="AY91" s="711"/>
      <c r="AZ91" s="711"/>
      <c r="BA91" s="711"/>
      <c r="BB91" s="711"/>
      <c r="BC91" s="711"/>
      <c r="BD91" s="711"/>
      <c r="BE91" s="711"/>
      <c r="BF91" s="711"/>
      <c r="BG91" s="711"/>
      <c r="BH91" s="711"/>
      <c r="BI91" s="711"/>
      <c r="BJ91" s="711"/>
      <c r="BK91" s="711"/>
      <c r="BL91" s="711"/>
      <c r="BM91" s="711"/>
      <c r="BN91" s="711"/>
      <c r="BO91" s="711"/>
      <c r="BP91" s="711"/>
      <c r="BQ91" s="711"/>
      <c r="BR91" s="711"/>
      <c r="BS91" s="711"/>
      <c r="BT91" s="711"/>
      <c r="BU91" s="711"/>
      <c r="BV91" s="711"/>
      <c r="BW91" s="711"/>
      <c r="BX91" s="711"/>
      <c r="BY91" s="711"/>
      <c r="BZ91" s="711"/>
      <c r="CA91" s="711"/>
      <c r="CB91" s="711"/>
      <c r="CC91" s="711"/>
      <c r="CD91" s="711"/>
      <c r="CE91" s="711"/>
      <c r="CF91" s="711"/>
      <c r="CG91" s="711"/>
      <c r="CH91" s="711"/>
      <c r="CI91" s="711"/>
      <c r="CJ91" s="711"/>
      <c r="CK91" s="711"/>
      <c r="CL91" s="711"/>
      <c r="CM91" s="711"/>
      <c r="CN91" s="711"/>
      <c r="CO91" s="711"/>
      <c r="CP91" s="711"/>
      <c r="CQ91" s="711"/>
      <c r="CR91" s="711"/>
      <c r="CS91" s="711"/>
      <c r="CT91" s="711"/>
      <c r="CU91" s="711"/>
      <c r="CV91" s="712"/>
      <c r="CW91" s="625"/>
      <c r="CX91" s="626"/>
      <c r="CY91" s="626"/>
      <c r="CZ91" s="626"/>
      <c r="DA91" s="626"/>
      <c r="DB91" s="626"/>
      <c r="DC91" s="626"/>
      <c r="DD91" s="626"/>
      <c r="DE91" s="626"/>
      <c r="DF91" s="626"/>
      <c r="DG91" s="626"/>
      <c r="DH91" s="626"/>
      <c r="DI91" s="626"/>
      <c r="DJ91" s="626"/>
      <c r="DK91" s="626"/>
      <c r="DL91" s="627"/>
      <c r="DM91" s="670"/>
      <c r="DN91" s="671"/>
      <c r="DO91" s="671"/>
      <c r="DP91" s="671"/>
      <c r="DQ91" s="671"/>
      <c r="DR91" s="671"/>
      <c r="DS91" s="671"/>
      <c r="DT91" s="671"/>
      <c r="DU91" s="671"/>
      <c r="DV91" s="671"/>
      <c r="DW91" s="671"/>
      <c r="DX91" s="671"/>
      <c r="DY91" s="671"/>
      <c r="DZ91" s="671"/>
      <c r="EA91" s="671"/>
      <c r="EB91" s="671"/>
      <c r="EC91" s="671"/>
      <c r="ED91" s="671"/>
      <c r="EE91" s="672"/>
      <c r="EF91" s="658"/>
      <c r="EG91" s="659"/>
      <c r="EH91" s="659"/>
      <c r="EI91" s="659"/>
      <c r="EJ91" s="659"/>
      <c r="EK91" s="660"/>
      <c r="EL91" s="646"/>
      <c r="EM91" s="647"/>
      <c r="EN91" s="647"/>
      <c r="EO91" s="647"/>
      <c r="EP91" s="647"/>
      <c r="EQ91" s="647"/>
      <c r="ER91" s="647"/>
      <c r="ES91" s="647"/>
      <c r="ET91" s="647"/>
      <c r="EU91" s="647"/>
      <c r="EV91" s="647"/>
      <c r="EW91" s="647"/>
      <c r="EX91" s="647"/>
      <c r="EY91" s="647"/>
      <c r="EZ91" s="647"/>
      <c r="FA91" s="647"/>
      <c r="FB91" s="647"/>
      <c r="FC91" s="647"/>
      <c r="FD91" s="648"/>
      <c r="FE91" s="646"/>
      <c r="FF91" s="647"/>
      <c r="FG91" s="647"/>
      <c r="FH91" s="647"/>
      <c r="FI91" s="647"/>
      <c r="FJ91" s="647"/>
      <c r="FK91" s="647"/>
      <c r="FL91" s="647"/>
      <c r="FM91" s="647"/>
      <c r="FN91" s="647"/>
      <c r="FO91" s="647"/>
      <c r="FP91" s="647"/>
      <c r="FQ91" s="647"/>
      <c r="FR91" s="647"/>
      <c r="FS91" s="647"/>
      <c r="FT91" s="647"/>
      <c r="FU91" s="647"/>
      <c r="FV91" s="647"/>
      <c r="FW91" s="647"/>
      <c r="FX91" s="647"/>
      <c r="FY91" s="647"/>
      <c r="FZ91" s="647"/>
      <c r="GA91" s="647"/>
      <c r="GB91" s="648"/>
      <c r="GC91" s="619"/>
      <c r="GD91" s="620"/>
      <c r="GE91" s="620"/>
      <c r="GF91" s="621"/>
    </row>
    <row r="92" spans="1:188" s="333" customFormat="1" ht="2.25" customHeight="1" x14ac:dyDescent="0.75">
      <c r="A92" s="716"/>
      <c r="B92" s="714"/>
      <c r="C92" s="714"/>
      <c r="D92" s="715"/>
      <c r="E92" s="347"/>
      <c r="F92" s="693" t="s">
        <v>6</v>
      </c>
      <c r="G92" s="693"/>
      <c r="H92" s="693"/>
      <c r="I92" s="693"/>
      <c r="J92" s="693"/>
      <c r="K92" s="694" t="str">
        <f ca="1">IF($A83="","",VLOOKUP($A83,DT!$A$2:$M$252,6))</f>
        <v/>
      </c>
      <c r="L92" s="695"/>
      <c r="M92" s="695"/>
      <c r="N92" s="695"/>
      <c r="O92" s="695"/>
      <c r="P92" s="695"/>
      <c r="Q92" s="695"/>
      <c r="R92" s="695"/>
      <c r="S92" s="695"/>
      <c r="T92" s="695"/>
      <c r="U92" s="695"/>
      <c r="V92" s="695"/>
      <c r="W92" s="695"/>
      <c r="X92" s="695"/>
      <c r="Y92" s="695"/>
      <c r="Z92" s="695"/>
      <c r="AA92" s="695"/>
      <c r="AB92" s="695"/>
      <c r="AC92" s="695"/>
      <c r="AD92" s="695"/>
      <c r="AE92" s="695"/>
      <c r="AF92" s="695"/>
      <c r="AG92" s="695"/>
      <c r="AH92" s="695"/>
      <c r="AI92" s="695"/>
      <c r="AJ92" s="695"/>
      <c r="AK92" s="695"/>
      <c r="AL92" s="695"/>
      <c r="AM92" s="695"/>
      <c r="AN92" s="695"/>
      <c r="AO92" s="695"/>
      <c r="AP92" s="695"/>
      <c r="AQ92" s="695"/>
      <c r="AR92" s="695"/>
      <c r="AS92" s="695"/>
      <c r="AT92" s="695"/>
      <c r="AU92" s="695"/>
      <c r="AV92" s="695"/>
      <c r="AW92" s="696"/>
      <c r="AX92" s="696"/>
      <c r="AY92" s="696"/>
      <c r="AZ92" s="695"/>
      <c r="BA92" s="695"/>
      <c r="BB92" s="695"/>
      <c r="BC92" s="695"/>
      <c r="BD92" s="695"/>
      <c r="BE92" s="695"/>
      <c r="BF92" s="695"/>
      <c r="BG92" s="695"/>
      <c r="BH92" s="695"/>
      <c r="BI92" s="695"/>
      <c r="BJ92" s="695"/>
      <c r="BK92" s="695"/>
      <c r="BL92" s="695"/>
      <c r="BM92" s="695"/>
      <c r="BN92" s="695"/>
      <c r="BO92" s="695"/>
      <c r="BP92" s="695"/>
      <c r="BQ92" s="695"/>
      <c r="BR92" s="695"/>
      <c r="BS92" s="695"/>
      <c r="BT92" s="695"/>
      <c r="BU92" s="695"/>
      <c r="BV92" s="695"/>
      <c r="BW92" s="695"/>
      <c r="BX92" s="695"/>
      <c r="BY92" s="695"/>
      <c r="BZ92" s="695"/>
      <c r="CA92" s="695"/>
      <c r="CB92" s="695"/>
      <c r="CC92" s="695"/>
      <c r="CD92" s="695"/>
      <c r="CE92" s="695"/>
      <c r="CF92" s="695"/>
      <c r="CG92" s="695"/>
      <c r="CH92" s="695"/>
      <c r="CI92" s="695"/>
      <c r="CJ92" s="695"/>
      <c r="CK92" s="695"/>
      <c r="CL92" s="695"/>
      <c r="CM92" s="695"/>
      <c r="CN92" s="695"/>
      <c r="CO92" s="695"/>
      <c r="CP92" s="695"/>
      <c r="CQ92" s="695"/>
      <c r="CR92" s="695"/>
      <c r="CS92" s="695"/>
      <c r="CT92" s="695"/>
      <c r="CU92" s="695"/>
      <c r="CV92" s="338"/>
      <c r="CW92" s="622"/>
      <c r="CX92" s="623"/>
      <c r="CY92" s="623"/>
      <c r="CZ92" s="623"/>
      <c r="DA92" s="623"/>
      <c r="DB92" s="623"/>
      <c r="DC92" s="623"/>
      <c r="DD92" s="623"/>
      <c r="DE92" s="623"/>
      <c r="DF92" s="623"/>
      <c r="DG92" s="623"/>
      <c r="DH92" s="623"/>
      <c r="DI92" s="623"/>
      <c r="DJ92" s="623"/>
      <c r="DK92" s="623"/>
      <c r="DL92" s="624"/>
      <c r="DM92" s="427"/>
      <c r="DN92" s="428"/>
      <c r="DO92" s="428"/>
      <c r="DP92" s="428"/>
      <c r="DQ92" s="428"/>
      <c r="DR92" s="428"/>
      <c r="DS92" s="428"/>
      <c r="DT92" s="428"/>
      <c r="DU92" s="428"/>
      <c r="DV92" s="428"/>
      <c r="DW92" s="428"/>
      <c r="DX92" s="428"/>
      <c r="DY92" s="428"/>
      <c r="DZ92" s="428"/>
      <c r="EA92" s="428"/>
      <c r="EB92" s="428"/>
      <c r="EC92" s="428"/>
      <c r="ED92" s="428"/>
      <c r="EE92" s="429"/>
      <c r="EF92" s="540"/>
      <c r="EG92" s="541"/>
      <c r="EH92" s="541"/>
      <c r="EI92" s="541"/>
      <c r="EJ92" s="541"/>
      <c r="EK92" s="542"/>
      <c r="EL92" s="389"/>
      <c r="EM92" s="390"/>
      <c r="EN92" s="390"/>
      <c r="EO92" s="390"/>
      <c r="EP92" s="390"/>
      <c r="EQ92" s="390"/>
      <c r="ER92" s="390"/>
      <c r="ES92" s="390"/>
      <c r="ET92" s="390"/>
      <c r="EU92" s="390"/>
      <c r="EV92" s="390"/>
      <c r="EW92" s="390"/>
      <c r="EX92" s="390"/>
      <c r="EY92" s="390"/>
      <c r="EZ92" s="390"/>
      <c r="FA92" s="390"/>
      <c r="FB92" s="390"/>
      <c r="FC92" s="390"/>
      <c r="FD92" s="391"/>
      <c r="FE92" s="389"/>
      <c r="FF92" s="390"/>
      <c r="FG92" s="390"/>
      <c r="FH92" s="390"/>
      <c r="FI92" s="390"/>
      <c r="FJ92" s="390"/>
      <c r="FK92" s="390"/>
      <c r="FL92" s="390"/>
      <c r="FM92" s="390"/>
      <c r="FN92" s="390"/>
      <c r="FO92" s="390"/>
      <c r="FP92" s="390"/>
      <c r="FQ92" s="390"/>
      <c r="FR92" s="390"/>
      <c r="FS92" s="390"/>
      <c r="FT92" s="390"/>
      <c r="FU92" s="390"/>
      <c r="FV92" s="390"/>
      <c r="FW92" s="390"/>
      <c r="FX92" s="390"/>
      <c r="FY92" s="390"/>
      <c r="FZ92" s="390"/>
      <c r="GA92" s="390"/>
      <c r="GB92" s="391"/>
      <c r="GC92" s="411"/>
      <c r="GD92" s="412"/>
      <c r="GE92" s="412"/>
      <c r="GF92" s="413"/>
    </row>
    <row r="93" spans="1:188" s="333" customFormat="1" ht="4.5" customHeight="1" x14ac:dyDescent="0.75">
      <c r="A93" s="716"/>
      <c r="B93" s="714"/>
      <c r="C93" s="714"/>
      <c r="D93" s="715"/>
      <c r="E93" s="347"/>
      <c r="F93" s="693"/>
      <c r="G93" s="693"/>
      <c r="H93" s="693"/>
      <c r="I93" s="693"/>
      <c r="J93" s="693"/>
      <c r="K93" s="695"/>
      <c r="L93" s="695"/>
      <c r="M93" s="695"/>
      <c r="N93" s="695"/>
      <c r="O93" s="695"/>
      <c r="P93" s="695"/>
      <c r="Q93" s="695"/>
      <c r="R93" s="695"/>
      <c r="S93" s="695"/>
      <c r="T93" s="695"/>
      <c r="U93" s="695"/>
      <c r="V93" s="695"/>
      <c r="W93" s="695"/>
      <c r="X93" s="695"/>
      <c r="Y93" s="695"/>
      <c r="Z93" s="695"/>
      <c r="AA93" s="695"/>
      <c r="AB93" s="695"/>
      <c r="AC93" s="695"/>
      <c r="AD93" s="695"/>
      <c r="AE93" s="695"/>
      <c r="AF93" s="695"/>
      <c r="AG93" s="695"/>
      <c r="AH93" s="695"/>
      <c r="AI93" s="695"/>
      <c r="AJ93" s="695"/>
      <c r="AK93" s="695"/>
      <c r="AL93" s="695"/>
      <c r="AM93" s="695"/>
      <c r="AN93" s="695"/>
      <c r="AO93" s="695"/>
      <c r="AP93" s="695"/>
      <c r="AQ93" s="695"/>
      <c r="AR93" s="695"/>
      <c r="AS93" s="695"/>
      <c r="AT93" s="695"/>
      <c r="AU93" s="695"/>
      <c r="AV93" s="695"/>
      <c r="AW93" s="695"/>
      <c r="AX93" s="695"/>
      <c r="AY93" s="695"/>
      <c r="AZ93" s="695"/>
      <c r="BA93" s="695"/>
      <c r="BB93" s="695"/>
      <c r="BC93" s="695"/>
      <c r="BD93" s="695"/>
      <c r="BE93" s="695"/>
      <c r="BF93" s="695"/>
      <c r="BG93" s="695"/>
      <c r="BH93" s="695"/>
      <c r="BI93" s="695"/>
      <c r="BJ93" s="695"/>
      <c r="BK93" s="695"/>
      <c r="BL93" s="695"/>
      <c r="BM93" s="695"/>
      <c r="BN93" s="695"/>
      <c r="BO93" s="695"/>
      <c r="BP93" s="695"/>
      <c r="BQ93" s="695"/>
      <c r="BR93" s="695"/>
      <c r="BS93" s="695"/>
      <c r="BT93" s="695"/>
      <c r="BU93" s="695"/>
      <c r="BV93" s="695"/>
      <c r="BW93" s="695"/>
      <c r="BX93" s="695"/>
      <c r="BY93" s="695"/>
      <c r="BZ93" s="695"/>
      <c r="CA93" s="695"/>
      <c r="CB93" s="695"/>
      <c r="CC93" s="695"/>
      <c r="CD93" s="695"/>
      <c r="CE93" s="695"/>
      <c r="CF93" s="695"/>
      <c r="CG93" s="695"/>
      <c r="CH93" s="695"/>
      <c r="CI93" s="695"/>
      <c r="CJ93" s="695"/>
      <c r="CK93" s="695"/>
      <c r="CL93" s="695"/>
      <c r="CM93" s="695"/>
      <c r="CN93" s="695"/>
      <c r="CO93" s="695"/>
      <c r="CP93" s="695"/>
      <c r="CQ93" s="695"/>
      <c r="CR93" s="695"/>
      <c r="CS93" s="695"/>
      <c r="CT93" s="695"/>
      <c r="CU93" s="695"/>
      <c r="CV93" s="338"/>
      <c r="CW93" s="622"/>
      <c r="CX93" s="623"/>
      <c r="CY93" s="623"/>
      <c r="CZ93" s="623"/>
      <c r="DA93" s="623"/>
      <c r="DB93" s="623"/>
      <c r="DC93" s="623"/>
      <c r="DD93" s="623"/>
      <c r="DE93" s="623"/>
      <c r="DF93" s="623"/>
      <c r="DG93" s="623"/>
      <c r="DH93" s="623"/>
      <c r="DI93" s="623"/>
      <c r="DJ93" s="623"/>
      <c r="DK93" s="623"/>
      <c r="DL93" s="624"/>
      <c r="DM93" s="628"/>
      <c r="DN93" s="629"/>
      <c r="DO93" s="629"/>
      <c r="DP93" s="629"/>
      <c r="DQ93" s="629"/>
      <c r="DR93" s="629"/>
      <c r="DS93" s="629"/>
      <c r="DT93" s="629"/>
      <c r="DU93" s="629"/>
      <c r="DV93" s="629"/>
      <c r="DW93" s="629"/>
      <c r="DX93" s="629"/>
      <c r="DY93" s="629"/>
      <c r="DZ93" s="629"/>
      <c r="EA93" s="629"/>
      <c r="EB93" s="629"/>
      <c r="EC93" s="629"/>
      <c r="ED93" s="629"/>
      <c r="EE93" s="630"/>
      <c r="EF93" s="655"/>
      <c r="EG93" s="656"/>
      <c r="EH93" s="656"/>
      <c r="EI93" s="656"/>
      <c r="EJ93" s="656"/>
      <c r="EK93" s="657"/>
      <c r="EL93" s="643"/>
      <c r="EM93" s="644"/>
      <c r="EN93" s="644"/>
      <c r="EO93" s="644"/>
      <c r="EP93" s="644"/>
      <c r="EQ93" s="644"/>
      <c r="ER93" s="644"/>
      <c r="ES93" s="644"/>
      <c r="ET93" s="644"/>
      <c r="EU93" s="644"/>
      <c r="EV93" s="644"/>
      <c r="EW93" s="644"/>
      <c r="EX93" s="644"/>
      <c r="EY93" s="644"/>
      <c r="EZ93" s="644"/>
      <c r="FA93" s="644"/>
      <c r="FB93" s="644"/>
      <c r="FC93" s="644"/>
      <c r="FD93" s="645"/>
      <c r="FE93" s="643"/>
      <c r="FF93" s="644"/>
      <c r="FG93" s="644"/>
      <c r="FH93" s="644"/>
      <c r="FI93" s="644"/>
      <c r="FJ93" s="644"/>
      <c r="FK93" s="644"/>
      <c r="FL93" s="644"/>
      <c r="FM93" s="644"/>
      <c r="FN93" s="644"/>
      <c r="FO93" s="644"/>
      <c r="FP93" s="644"/>
      <c r="FQ93" s="644"/>
      <c r="FR93" s="644"/>
      <c r="FS93" s="644"/>
      <c r="FT93" s="644"/>
      <c r="FU93" s="644"/>
      <c r="FV93" s="644"/>
      <c r="FW93" s="644"/>
      <c r="FX93" s="644"/>
      <c r="FY93" s="644"/>
      <c r="FZ93" s="644"/>
      <c r="GA93" s="644"/>
      <c r="GB93" s="645"/>
      <c r="GC93" s="616"/>
      <c r="GD93" s="617"/>
      <c r="GE93" s="617"/>
      <c r="GF93" s="618"/>
    </row>
    <row r="94" spans="1:188" s="333" customFormat="1" ht="3.75" customHeight="1" x14ac:dyDescent="0.75">
      <c r="A94" s="716"/>
      <c r="B94" s="714"/>
      <c r="C94" s="714"/>
      <c r="D94" s="715"/>
      <c r="E94" s="347"/>
      <c r="F94" s="693"/>
      <c r="G94" s="693"/>
      <c r="H94" s="693"/>
      <c r="I94" s="693"/>
      <c r="J94" s="693"/>
      <c r="K94" s="695"/>
      <c r="L94" s="695"/>
      <c r="M94" s="695"/>
      <c r="N94" s="695"/>
      <c r="O94" s="695"/>
      <c r="P94" s="695"/>
      <c r="Q94" s="695"/>
      <c r="R94" s="695"/>
      <c r="S94" s="695"/>
      <c r="T94" s="695"/>
      <c r="U94" s="695"/>
      <c r="V94" s="695"/>
      <c r="W94" s="695"/>
      <c r="X94" s="695"/>
      <c r="Y94" s="695"/>
      <c r="Z94" s="695"/>
      <c r="AA94" s="695"/>
      <c r="AB94" s="695"/>
      <c r="AC94" s="695"/>
      <c r="AD94" s="695"/>
      <c r="AE94" s="695"/>
      <c r="AF94" s="695"/>
      <c r="AG94" s="695"/>
      <c r="AH94" s="695"/>
      <c r="AI94" s="695"/>
      <c r="AJ94" s="695"/>
      <c r="AK94" s="695"/>
      <c r="AL94" s="695"/>
      <c r="AM94" s="695"/>
      <c r="AN94" s="695"/>
      <c r="AO94" s="695"/>
      <c r="AP94" s="695"/>
      <c r="AQ94" s="695"/>
      <c r="AR94" s="695"/>
      <c r="AS94" s="695"/>
      <c r="AT94" s="695"/>
      <c r="AU94" s="695"/>
      <c r="AV94" s="695"/>
      <c r="AW94" s="695"/>
      <c r="AX94" s="695"/>
      <c r="AY94" s="695"/>
      <c r="AZ94" s="695"/>
      <c r="BA94" s="695"/>
      <c r="BB94" s="695"/>
      <c r="BC94" s="695"/>
      <c r="BD94" s="695"/>
      <c r="BE94" s="695"/>
      <c r="BF94" s="695"/>
      <c r="BG94" s="695"/>
      <c r="BH94" s="695"/>
      <c r="BI94" s="695"/>
      <c r="BJ94" s="695"/>
      <c r="BK94" s="695"/>
      <c r="BL94" s="695"/>
      <c r="BM94" s="695"/>
      <c r="BN94" s="695"/>
      <c r="BO94" s="695"/>
      <c r="BP94" s="695"/>
      <c r="BQ94" s="695"/>
      <c r="BR94" s="695"/>
      <c r="BS94" s="695"/>
      <c r="BT94" s="695"/>
      <c r="BU94" s="695"/>
      <c r="BV94" s="695"/>
      <c r="BW94" s="695"/>
      <c r="BX94" s="695"/>
      <c r="BY94" s="695"/>
      <c r="BZ94" s="695"/>
      <c r="CA94" s="695"/>
      <c r="CB94" s="695"/>
      <c r="CC94" s="695"/>
      <c r="CD94" s="695"/>
      <c r="CE94" s="695"/>
      <c r="CF94" s="695"/>
      <c r="CG94" s="695"/>
      <c r="CH94" s="695"/>
      <c r="CI94" s="695"/>
      <c r="CJ94" s="695"/>
      <c r="CK94" s="695"/>
      <c r="CL94" s="695"/>
      <c r="CM94" s="695"/>
      <c r="CN94" s="695"/>
      <c r="CO94" s="695"/>
      <c r="CP94" s="695"/>
      <c r="CQ94" s="695"/>
      <c r="CR94" s="695"/>
      <c r="CS94" s="695"/>
      <c r="CT94" s="695"/>
      <c r="CU94" s="695"/>
      <c r="CV94" s="338"/>
      <c r="CW94" s="622"/>
      <c r="CX94" s="623"/>
      <c r="CY94" s="623"/>
      <c r="CZ94" s="623"/>
      <c r="DA94" s="623"/>
      <c r="DB94" s="623"/>
      <c r="DC94" s="623"/>
      <c r="DD94" s="623"/>
      <c r="DE94" s="623"/>
      <c r="DF94" s="623"/>
      <c r="DG94" s="623"/>
      <c r="DH94" s="623"/>
      <c r="DI94" s="623"/>
      <c r="DJ94" s="623"/>
      <c r="DK94" s="623"/>
      <c r="DL94" s="624"/>
      <c r="DM94" s="628"/>
      <c r="DN94" s="629"/>
      <c r="DO94" s="629"/>
      <c r="DP94" s="629"/>
      <c r="DQ94" s="629"/>
      <c r="DR94" s="629"/>
      <c r="DS94" s="629"/>
      <c r="DT94" s="629"/>
      <c r="DU94" s="629"/>
      <c r="DV94" s="629"/>
      <c r="DW94" s="629"/>
      <c r="DX94" s="629"/>
      <c r="DY94" s="629"/>
      <c r="DZ94" s="629"/>
      <c r="EA94" s="629"/>
      <c r="EB94" s="629"/>
      <c r="EC94" s="629"/>
      <c r="ED94" s="629"/>
      <c r="EE94" s="630"/>
      <c r="EF94" s="655"/>
      <c r="EG94" s="656"/>
      <c r="EH94" s="656"/>
      <c r="EI94" s="656"/>
      <c r="EJ94" s="656"/>
      <c r="EK94" s="657"/>
      <c r="EL94" s="643"/>
      <c r="EM94" s="644"/>
      <c r="EN94" s="644"/>
      <c r="EO94" s="644"/>
      <c r="EP94" s="644"/>
      <c r="EQ94" s="644"/>
      <c r="ER94" s="644"/>
      <c r="ES94" s="644"/>
      <c r="ET94" s="644"/>
      <c r="EU94" s="644"/>
      <c r="EV94" s="644"/>
      <c r="EW94" s="644"/>
      <c r="EX94" s="644"/>
      <c r="EY94" s="644"/>
      <c r="EZ94" s="644"/>
      <c r="FA94" s="644"/>
      <c r="FB94" s="644"/>
      <c r="FC94" s="644"/>
      <c r="FD94" s="645"/>
      <c r="FE94" s="643"/>
      <c r="FF94" s="644"/>
      <c r="FG94" s="644"/>
      <c r="FH94" s="644"/>
      <c r="FI94" s="644"/>
      <c r="FJ94" s="644"/>
      <c r="FK94" s="644"/>
      <c r="FL94" s="644"/>
      <c r="FM94" s="644"/>
      <c r="FN94" s="644"/>
      <c r="FO94" s="644"/>
      <c r="FP94" s="644"/>
      <c r="FQ94" s="644"/>
      <c r="FR94" s="644"/>
      <c r="FS94" s="644"/>
      <c r="FT94" s="644"/>
      <c r="FU94" s="644"/>
      <c r="FV94" s="644"/>
      <c r="FW94" s="644"/>
      <c r="FX94" s="644"/>
      <c r="FY94" s="644"/>
      <c r="FZ94" s="644"/>
      <c r="GA94" s="644"/>
      <c r="GB94" s="645"/>
      <c r="GC94" s="616"/>
      <c r="GD94" s="617"/>
      <c r="GE94" s="617"/>
      <c r="GF94" s="618"/>
    </row>
    <row r="95" spans="1:188" s="333" customFormat="1" ht="2.25" customHeight="1" x14ac:dyDescent="0.75">
      <c r="A95" s="716"/>
      <c r="B95" s="714"/>
      <c r="C95" s="714"/>
      <c r="D95" s="715"/>
      <c r="E95" s="347"/>
      <c r="F95" s="693"/>
      <c r="G95" s="693"/>
      <c r="H95" s="693"/>
      <c r="I95" s="693"/>
      <c r="J95" s="693"/>
      <c r="K95" s="695"/>
      <c r="L95" s="695"/>
      <c r="M95" s="695"/>
      <c r="N95" s="695"/>
      <c r="O95" s="695"/>
      <c r="P95" s="695"/>
      <c r="Q95" s="695"/>
      <c r="R95" s="695"/>
      <c r="S95" s="695"/>
      <c r="T95" s="695"/>
      <c r="U95" s="695"/>
      <c r="V95" s="695"/>
      <c r="W95" s="695"/>
      <c r="X95" s="695"/>
      <c r="Y95" s="695"/>
      <c r="Z95" s="695"/>
      <c r="AA95" s="695"/>
      <c r="AB95" s="695"/>
      <c r="AC95" s="695"/>
      <c r="AD95" s="695"/>
      <c r="AE95" s="695"/>
      <c r="AF95" s="695"/>
      <c r="AG95" s="695"/>
      <c r="AH95" s="695"/>
      <c r="AI95" s="695"/>
      <c r="AJ95" s="695"/>
      <c r="AK95" s="695"/>
      <c r="AL95" s="695"/>
      <c r="AM95" s="695"/>
      <c r="AN95" s="695"/>
      <c r="AO95" s="695"/>
      <c r="AP95" s="695"/>
      <c r="AQ95" s="695"/>
      <c r="AR95" s="695"/>
      <c r="AS95" s="695"/>
      <c r="AT95" s="695"/>
      <c r="AU95" s="695"/>
      <c r="AV95" s="695"/>
      <c r="AW95" s="695"/>
      <c r="AX95" s="695"/>
      <c r="AY95" s="695"/>
      <c r="AZ95" s="695"/>
      <c r="BA95" s="695"/>
      <c r="BB95" s="695"/>
      <c r="BC95" s="695"/>
      <c r="BD95" s="695"/>
      <c r="BE95" s="695"/>
      <c r="BF95" s="695"/>
      <c r="BG95" s="695"/>
      <c r="BH95" s="695"/>
      <c r="BI95" s="695"/>
      <c r="BJ95" s="695"/>
      <c r="BK95" s="695"/>
      <c r="BL95" s="695"/>
      <c r="BM95" s="695"/>
      <c r="BN95" s="695"/>
      <c r="BO95" s="695"/>
      <c r="BP95" s="695"/>
      <c r="BQ95" s="695"/>
      <c r="BR95" s="695"/>
      <c r="BS95" s="695"/>
      <c r="BT95" s="695"/>
      <c r="BU95" s="695"/>
      <c r="BV95" s="695"/>
      <c r="BW95" s="695"/>
      <c r="BX95" s="695"/>
      <c r="BY95" s="695"/>
      <c r="BZ95" s="695"/>
      <c r="CA95" s="695"/>
      <c r="CB95" s="695"/>
      <c r="CC95" s="695"/>
      <c r="CD95" s="695"/>
      <c r="CE95" s="695"/>
      <c r="CF95" s="695"/>
      <c r="CG95" s="695"/>
      <c r="CH95" s="695"/>
      <c r="CI95" s="695"/>
      <c r="CJ95" s="695"/>
      <c r="CK95" s="695"/>
      <c r="CL95" s="695"/>
      <c r="CM95" s="695"/>
      <c r="CN95" s="695"/>
      <c r="CO95" s="695"/>
      <c r="CP95" s="695"/>
      <c r="CQ95" s="695"/>
      <c r="CR95" s="695"/>
      <c r="CS95" s="695"/>
      <c r="CT95" s="695"/>
      <c r="CU95" s="695"/>
      <c r="CV95" s="338"/>
      <c r="CW95" s="622"/>
      <c r="CX95" s="623"/>
      <c r="CY95" s="623"/>
      <c r="CZ95" s="623"/>
      <c r="DA95" s="623"/>
      <c r="DB95" s="623"/>
      <c r="DC95" s="623"/>
      <c r="DD95" s="623"/>
      <c r="DE95" s="623"/>
      <c r="DF95" s="623"/>
      <c r="DG95" s="623"/>
      <c r="DH95" s="623"/>
      <c r="DI95" s="623"/>
      <c r="DJ95" s="623"/>
      <c r="DK95" s="623"/>
      <c r="DL95" s="624"/>
      <c r="DM95" s="628"/>
      <c r="DN95" s="629"/>
      <c r="DO95" s="629"/>
      <c r="DP95" s="629"/>
      <c r="DQ95" s="629"/>
      <c r="DR95" s="629"/>
      <c r="DS95" s="629"/>
      <c r="DT95" s="629"/>
      <c r="DU95" s="629"/>
      <c r="DV95" s="629"/>
      <c r="DW95" s="629"/>
      <c r="DX95" s="629"/>
      <c r="DY95" s="629"/>
      <c r="DZ95" s="629"/>
      <c r="EA95" s="629"/>
      <c r="EB95" s="629"/>
      <c r="EC95" s="629"/>
      <c r="ED95" s="629"/>
      <c r="EE95" s="630"/>
      <c r="EF95" s="655"/>
      <c r="EG95" s="656"/>
      <c r="EH95" s="656"/>
      <c r="EI95" s="656"/>
      <c r="EJ95" s="656"/>
      <c r="EK95" s="657"/>
      <c r="EL95" s="643"/>
      <c r="EM95" s="644"/>
      <c r="EN95" s="644"/>
      <c r="EO95" s="644"/>
      <c r="EP95" s="644"/>
      <c r="EQ95" s="644"/>
      <c r="ER95" s="644"/>
      <c r="ES95" s="644"/>
      <c r="ET95" s="644"/>
      <c r="EU95" s="644"/>
      <c r="EV95" s="644"/>
      <c r="EW95" s="644"/>
      <c r="EX95" s="644"/>
      <c r="EY95" s="644"/>
      <c r="EZ95" s="644"/>
      <c r="FA95" s="644"/>
      <c r="FB95" s="644"/>
      <c r="FC95" s="644"/>
      <c r="FD95" s="645"/>
      <c r="FE95" s="643"/>
      <c r="FF95" s="644"/>
      <c r="FG95" s="644"/>
      <c r="FH95" s="644"/>
      <c r="FI95" s="644"/>
      <c r="FJ95" s="644"/>
      <c r="FK95" s="644"/>
      <c r="FL95" s="644"/>
      <c r="FM95" s="644"/>
      <c r="FN95" s="644"/>
      <c r="FO95" s="644"/>
      <c r="FP95" s="644"/>
      <c r="FQ95" s="644"/>
      <c r="FR95" s="644"/>
      <c r="FS95" s="644"/>
      <c r="FT95" s="644"/>
      <c r="FU95" s="644"/>
      <c r="FV95" s="644"/>
      <c r="FW95" s="644"/>
      <c r="FX95" s="644"/>
      <c r="FY95" s="644"/>
      <c r="FZ95" s="644"/>
      <c r="GA95" s="644"/>
      <c r="GB95" s="645"/>
      <c r="GC95" s="616"/>
      <c r="GD95" s="617"/>
      <c r="GE95" s="617"/>
      <c r="GF95" s="618"/>
    </row>
    <row r="96" spans="1:188" s="333" customFormat="1" ht="4.5" customHeight="1" x14ac:dyDescent="0.75">
      <c r="A96" s="716"/>
      <c r="B96" s="714"/>
      <c r="C96" s="714"/>
      <c r="D96" s="715"/>
      <c r="E96" s="347"/>
      <c r="F96" s="693"/>
      <c r="G96" s="693"/>
      <c r="H96" s="693"/>
      <c r="I96" s="693"/>
      <c r="J96" s="693"/>
      <c r="K96" s="697"/>
      <c r="L96" s="697"/>
      <c r="M96" s="697"/>
      <c r="N96" s="697"/>
      <c r="O96" s="697"/>
      <c r="P96" s="697"/>
      <c r="Q96" s="697"/>
      <c r="R96" s="697"/>
      <c r="S96" s="697"/>
      <c r="T96" s="697"/>
      <c r="U96" s="697"/>
      <c r="V96" s="697"/>
      <c r="W96" s="697"/>
      <c r="X96" s="697"/>
      <c r="Y96" s="697"/>
      <c r="Z96" s="697"/>
      <c r="AA96" s="697"/>
      <c r="AB96" s="697"/>
      <c r="AC96" s="697"/>
      <c r="AD96" s="697"/>
      <c r="AE96" s="697"/>
      <c r="AF96" s="697"/>
      <c r="AG96" s="697"/>
      <c r="AH96" s="697"/>
      <c r="AI96" s="697"/>
      <c r="AJ96" s="697"/>
      <c r="AK96" s="697"/>
      <c r="AL96" s="697"/>
      <c r="AM96" s="697"/>
      <c r="AN96" s="697"/>
      <c r="AO96" s="697"/>
      <c r="AP96" s="697"/>
      <c r="AQ96" s="697"/>
      <c r="AR96" s="697"/>
      <c r="AS96" s="697"/>
      <c r="AT96" s="697"/>
      <c r="AU96" s="697"/>
      <c r="AV96" s="697"/>
      <c r="AW96" s="697"/>
      <c r="AX96" s="697"/>
      <c r="AY96" s="697"/>
      <c r="AZ96" s="697"/>
      <c r="BA96" s="697"/>
      <c r="BB96" s="697"/>
      <c r="BC96" s="697"/>
      <c r="BD96" s="697"/>
      <c r="BE96" s="697"/>
      <c r="BF96" s="697"/>
      <c r="BG96" s="697"/>
      <c r="BH96" s="697"/>
      <c r="BI96" s="697"/>
      <c r="BJ96" s="697"/>
      <c r="BK96" s="697"/>
      <c r="BL96" s="697"/>
      <c r="BM96" s="697"/>
      <c r="BN96" s="697"/>
      <c r="BO96" s="697"/>
      <c r="BP96" s="697"/>
      <c r="BQ96" s="697"/>
      <c r="BR96" s="697"/>
      <c r="BS96" s="697"/>
      <c r="BT96" s="697"/>
      <c r="BU96" s="697"/>
      <c r="BV96" s="697"/>
      <c r="BW96" s="697"/>
      <c r="BX96" s="697"/>
      <c r="BY96" s="697"/>
      <c r="BZ96" s="697"/>
      <c r="CA96" s="697"/>
      <c r="CB96" s="697"/>
      <c r="CC96" s="697"/>
      <c r="CD96" s="697"/>
      <c r="CE96" s="697"/>
      <c r="CF96" s="697"/>
      <c r="CG96" s="697"/>
      <c r="CH96" s="697"/>
      <c r="CI96" s="697"/>
      <c r="CJ96" s="697"/>
      <c r="CK96" s="697"/>
      <c r="CL96" s="697"/>
      <c r="CM96" s="697"/>
      <c r="CN96" s="697"/>
      <c r="CO96" s="697"/>
      <c r="CP96" s="697"/>
      <c r="CQ96" s="697"/>
      <c r="CR96" s="697"/>
      <c r="CS96" s="697"/>
      <c r="CT96" s="697"/>
      <c r="CU96" s="697"/>
      <c r="CV96" s="348"/>
      <c r="CW96" s="625"/>
      <c r="CX96" s="626"/>
      <c r="CY96" s="626"/>
      <c r="CZ96" s="626"/>
      <c r="DA96" s="626"/>
      <c r="DB96" s="626"/>
      <c r="DC96" s="626"/>
      <c r="DD96" s="626"/>
      <c r="DE96" s="626"/>
      <c r="DF96" s="626"/>
      <c r="DG96" s="626"/>
      <c r="DH96" s="626"/>
      <c r="DI96" s="626"/>
      <c r="DJ96" s="626"/>
      <c r="DK96" s="626"/>
      <c r="DL96" s="627"/>
      <c r="DM96" s="631"/>
      <c r="DN96" s="632"/>
      <c r="DO96" s="632"/>
      <c r="DP96" s="632"/>
      <c r="DQ96" s="632"/>
      <c r="DR96" s="632"/>
      <c r="DS96" s="632"/>
      <c r="DT96" s="632"/>
      <c r="DU96" s="632"/>
      <c r="DV96" s="632"/>
      <c r="DW96" s="632"/>
      <c r="DX96" s="632"/>
      <c r="DY96" s="632"/>
      <c r="DZ96" s="632"/>
      <c r="EA96" s="632"/>
      <c r="EB96" s="632"/>
      <c r="EC96" s="632"/>
      <c r="ED96" s="632"/>
      <c r="EE96" s="633"/>
      <c r="EF96" s="658"/>
      <c r="EG96" s="659"/>
      <c r="EH96" s="659"/>
      <c r="EI96" s="659"/>
      <c r="EJ96" s="659"/>
      <c r="EK96" s="660"/>
      <c r="EL96" s="646"/>
      <c r="EM96" s="647"/>
      <c r="EN96" s="647"/>
      <c r="EO96" s="647"/>
      <c r="EP96" s="647"/>
      <c r="EQ96" s="647"/>
      <c r="ER96" s="647"/>
      <c r="ES96" s="647"/>
      <c r="ET96" s="647"/>
      <c r="EU96" s="647"/>
      <c r="EV96" s="647"/>
      <c r="EW96" s="647"/>
      <c r="EX96" s="647"/>
      <c r="EY96" s="647"/>
      <c r="EZ96" s="647"/>
      <c r="FA96" s="647"/>
      <c r="FB96" s="647"/>
      <c r="FC96" s="647"/>
      <c r="FD96" s="648"/>
      <c r="FE96" s="646"/>
      <c r="FF96" s="647"/>
      <c r="FG96" s="647"/>
      <c r="FH96" s="647"/>
      <c r="FI96" s="647"/>
      <c r="FJ96" s="647"/>
      <c r="FK96" s="647"/>
      <c r="FL96" s="647"/>
      <c r="FM96" s="647"/>
      <c r="FN96" s="647"/>
      <c r="FO96" s="647"/>
      <c r="FP96" s="647"/>
      <c r="FQ96" s="647"/>
      <c r="FR96" s="647"/>
      <c r="FS96" s="647"/>
      <c r="FT96" s="647"/>
      <c r="FU96" s="647"/>
      <c r="FV96" s="647"/>
      <c r="FW96" s="647"/>
      <c r="FX96" s="647"/>
      <c r="FY96" s="647"/>
      <c r="FZ96" s="647"/>
      <c r="GA96" s="647"/>
      <c r="GB96" s="648"/>
      <c r="GC96" s="619"/>
      <c r="GD96" s="620"/>
      <c r="GE96" s="620"/>
      <c r="GF96" s="621"/>
    </row>
    <row r="97" spans="1:188" s="333" customFormat="1" ht="2.25" customHeight="1" x14ac:dyDescent="0.75">
      <c r="A97" s="349"/>
      <c r="B97" s="350"/>
      <c r="C97" s="350"/>
      <c r="D97" s="351"/>
      <c r="E97" s="352"/>
      <c r="F97" s="353"/>
      <c r="G97" s="353"/>
      <c r="H97" s="353"/>
      <c r="I97" s="353"/>
      <c r="J97" s="353"/>
      <c r="K97" s="353"/>
      <c r="L97" s="353"/>
      <c r="M97" s="353"/>
      <c r="N97" s="353"/>
      <c r="O97" s="353"/>
      <c r="P97" s="353"/>
      <c r="Q97" s="353"/>
      <c r="R97" s="353"/>
      <c r="S97" s="353"/>
      <c r="T97" s="353"/>
      <c r="U97" s="353"/>
      <c r="V97" s="353"/>
      <c r="W97" s="353"/>
      <c r="X97" s="353"/>
      <c r="Y97" s="353"/>
      <c r="Z97" s="353"/>
      <c r="AA97" s="353"/>
      <c r="AB97" s="353"/>
      <c r="AC97" s="353"/>
      <c r="AD97" s="353"/>
      <c r="AE97" s="353"/>
      <c r="AF97" s="353"/>
      <c r="AG97" s="353"/>
      <c r="AH97" s="353"/>
      <c r="AI97" s="353"/>
      <c r="AJ97" s="353"/>
      <c r="AK97" s="353"/>
      <c r="AL97" s="353"/>
      <c r="AM97" s="353"/>
      <c r="AN97" s="353"/>
      <c r="AO97" s="353"/>
      <c r="AP97" s="353"/>
      <c r="AQ97" s="353"/>
      <c r="AR97" s="353"/>
      <c r="AS97" s="353"/>
      <c r="AT97" s="353"/>
      <c r="AU97" s="353"/>
      <c r="AV97" s="353"/>
      <c r="AW97" s="353"/>
      <c r="AX97" s="353"/>
      <c r="AY97" s="353"/>
      <c r="AZ97" s="353"/>
      <c r="BA97" s="353"/>
      <c r="BB97" s="353"/>
      <c r="BC97" s="353"/>
      <c r="BD97" s="353"/>
      <c r="BE97" s="353"/>
      <c r="BF97" s="353"/>
      <c r="BG97" s="353"/>
      <c r="BH97" s="353"/>
      <c r="BI97" s="353"/>
      <c r="BJ97" s="353"/>
      <c r="BK97" s="353"/>
      <c r="BL97" s="353"/>
      <c r="BM97" s="353"/>
      <c r="BN97" s="353"/>
      <c r="BO97" s="353"/>
      <c r="BP97" s="353"/>
      <c r="BQ97" s="353"/>
      <c r="BR97" s="353"/>
      <c r="BS97" s="353"/>
      <c r="BT97" s="353"/>
      <c r="BU97" s="353"/>
      <c r="BV97" s="353"/>
      <c r="BW97" s="353"/>
      <c r="BX97" s="353"/>
      <c r="BY97" s="353"/>
      <c r="BZ97" s="353"/>
      <c r="CA97" s="353"/>
      <c r="CB97" s="353"/>
      <c r="CC97" s="353"/>
      <c r="CD97" s="353"/>
      <c r="CE97" s="353"/>
      <c r="CF97" s="353"/>
      <c r="CG97" s="353"/>
      <c r="CH97" s="353"/>
      <c r="CI97" s="353"/>
      <c r="CJ97" s="353"/>
      <c r="CK97" s="353"/>
      <c r="CL97" s="353"/>
      <c r="CM97" s="353"/>
      <c r="CN97" s="353"/>
      <c r="CO97" s="353"/>
      <c r="CP97" s="353"/>
      <c r="CQ97" s="353"/>
      <c r="CR97" s="353"/>
      <c r="CS97" s="353"/>
      <c r="CT97" s="353"/>
      <c r="CU97" s="353"/>
      <c r="CV97" s="360"/>
      <c r="CW97" s="400"/>
      <c r="CX97" s="401"/>
      <c r="CY97" s="401"/>
      <c r="CZ97" s="401"/>
      <c r="DA97" s="401"/>
      <c r="DB97" s="401"/>
      <c r="DC97" s="401"/>
      <c r="DD97" s="401"/>
      <c r="DE97" s="401"/>
      <c r="DF97" s="401"/>
      <c r="DG97" s="401"/>
      <c r="DH97" s="401"/>
      <c r="DI97" s="401"/>
      <c r="DJ97" s="401"/>
      <c r="DK97" s="401"/>
      <c r="DL97" s="402"/>
      <c r="DM97" s="430"/>
      <c r="DN97" s="430"/>
      <c r="DO97" s="430"/>
      <c r="DP97" s="430"/>
      <c r="DQ97" s="430"/>
      <c r="DR97" s="430"/>
      <c r="DS97" s="430"/>
      <c r="DT97" s="430"/>
      <c r="DU97" s="430"/>
      <c r="DV97" s="430"/>
      <c r="DW97" s="430"/>
      <c r="DX97" s="430"/>
      <c r="DY97" s="430"/>
      <c r="DZ97" s="430"/>
      <c r="EA97" s="430"/>
      <c r="EB97" s="430"/>
      <c r="EC97" s="430"/>
      <c r="ED97" s="430"/>
      <c r="EE97" s="431"/>
      <c r="EF97" s="548"/>
      <c r="EG97" s="548"/>
      <c r="EH97" s="548"/>
      <c r="EI97" s="548"/>
      <c r="EJ97" s="548"/>
      <c r="EK97" s="549"/>
      <c r="EL97" s="403"/>
      <c r="EM97" s="403"/>
      <c r="EN97" s="403"/>
      <c r="EO97" s="403"/>
      <c r="EP97" s="403"/>
      <c r="EQ97" s="403"/>
      <c r="ER97" s="403"/>
      <c r="ES97" s="403"/>
      <c r="ET97" s="403"/>
      <c r="EU97" s="403"/>
      <c r="EV97" s="403"/>
      <c r="EW97" s="403"/>
      <c r="EX97" s="403"/>
      <c r="EY97" s="403"/>
      <c r="EZ97" s="403"/>
      <c r="FA97" s="403"/>
      <c r="FB97" s="403"/>
      <c r="FC97" s="403"/>
      <c r="FD97" s="404"/>
      <c r="FE97" s="403"/>
      <c r="FF97" s="403"/>
      <c r="FG97" s="403"/>
      <c r="FH97" s="403"/>
      <c r="FI97" s="403"/>
      <c r="FJ97" s="403"/>
      <c r="FK97" s="403"/>
      <c r="FL97" s="403"/>
      <c r="FM97" s="403"/>
      <c r="FN97" s="403"/>
      <c r="FO97" s="403"/>
      <c r="FP97" s="403"/>
      <c r="FQ97" s="403"/>
      <c r="FR97" s="403"/>
      <c r="FS97" s="403"/>
      <c r="FT97" s="403"/>
      <c r="FU97" s="403"/>
      <c r="FV97" s="403"/>
      <c r="FW97" s="403"/>
      <c r="FX97" s="403"/>
      <c r="FY97" s="403"/>
      <c r="FZ97" s="403"/>
      <c r="GA97" s="403"/>
      <c r="GB97" s="404"/>
      <c r="GC97" s="403"/>
      <c r="GD97" s="403"/>
      <c r="GE97" s="403"/>
      <c r="GF97" s="404"/>
    </row>
    <row r="98" spans="1:188" s="333" customFormat="1" ht="2.25" customHeight="1" x14ac:dyDescent="0.75">
      <c r="A98" s="355"/>
      <c r="B98" s="356"/>
      <c r="C98" s="356"/>
      <c r="D98" s="357"/>
      <c r="E98" s="329"/>
      <c r="F98" s="330"/>
      <c r="G98" s="330"/>
      <c r="H98" s="330"/>
      <c r="I98" s="330"/>
      <c r="J98" s="330"/>
      <c r="K98" s="330"/>
      <c r="L98" s="330"/>
      <c r="M98" s="330"/>
      <c r="N98" s="330"/>
      <c r="O98" s="330"/>
      <c r="P98" s="330"/>
      <c r="Q98" s="330"/>
      <c r="R98" s="330"/>
      <c r="S98" s="330"/>
      <c r="T98" s="330"/>
      <c r="U98" s="330"/>
      <c r="V98" s="330"/>
      <c r="W98" s="330"/>
      <c r="X98" s="330"/>
      <c r="Y98" s="330"/>
      <c r="Z98" s="330"/>
      <c r="AA98" s="330"/>
      <c r="AB98" s="330"/>
      <c r="AC98" s="330"/>
      <c r="AD98" s="330"/>
      <c r="AE98" s="330"/>
      <c r="AF98" s="330"/>
      <c r="AG98" s="330"/>
      <c r="AH98" s="330"/>
      <c r="AI98" s="330"/>
      <c r="AJ98" s="330"/>
      <c r="AK98" s="330"/>
      <c r="AL98" s="330"/>
      <c r="AM98" s="330"/>
      <c r="AN98" s="330"/>
      <c r="AO98" s="330"/>
      <c r="AP98" s="330"/>
      <c r="AQ98" s="331"/>
      <c r="AR98" s="331"/>
      <c r="AS98" s="331"/>
      <c r="AT98" s="331"/>
      <c r="AU98" s="331"/>
      <c r="AV98" s="331"/>
      <c r="AW98" s="331"/>
      <c r="AX98" s="331"/>
      <c r="AY98" s="331"/>
      <c r="AZ98" s="331"/>
      <c r="BA98" s="331"/>
      <c r="BB98" s="331"/>
      <c r="BC98" s="331"/>
      <c r="BD98" s="331"/>
      <c r="BE98" s="331"/>
      <c r="BF98" s="331"/>
      <c r="BG98" s="331"/>
      <c r="BH98" s="331"/>
      <c r="BI98" s="331"/>
      <c r="BJ98" s="331"/>
      <c r="BK98" s="331"/>
      <c r="BL98" s="331"/>
      <c r="BM98" s="331"/>
      <c r="BN98" s="331"/>
      <c r="BO98" s="331"/>
      <c r="BP98" s="331"/>
      <c r="BQ98" s="331"/>
      <c r="BR98" s="331"/>
      <c r="BS98" s="331"/>
      <c r="BT98" s="331"/>
      <c r="BU98" s="331"/>
      <c r="BV98" s="331"/>
      <c r="BW98" s="331"/>
      <c r="BX98" s="331"/>
      <c r="BY98" s="331"/>
      <c r="BZ98" s="331"/>
      <c r="CA98" s="331"/>
      <c r="CB98" s="331"/>
      <c r="CC98" s="331"/>
      <c r="CD98" s="331"/>
      <c r="CE98" s="331"/>
      <c r="CF98" s="331"/>
      <c r="CG98" s="331"/>
      <c r="CH98" s="331"/>
      <c r="CI98" s="331"/>
      <c r="CJ98" s="331"/>
      <c r="CK98" s="331"/>
      <c r="CL98" s="331"/>
      <c r="CM98" s="331"/>
      <c r="CN98" s="331"/>
      <c r="CO98" s="331"/>
      <c r="CP98" s="331"/>
      <c r="CQ98" s="331"/>
      <c r="CR98" s="331"/>
      <c r="CS98" s="331"/>
      <c r="CT98" s="331"/>
      <c r="CU98" s="331"/>
      <c r="CV98" s="332"/>
      <c r="CW98" s="417"/>
      <c r="CX98" s="418"/>
      <c r="CY98" s="418"/>
      <c r="CZ98" s="418"/>
      <c r="DA98" s="418"/>
      <c r="DB98" s="418"/>
      <c r="DC98" s="418"/>
      <c r="DD98" s="418"/>
      <c r="DE98" s="418"/>
      <c r="DF98" s="418"/>
      <c r="DG98" s="418"/>
      <c r="DH98" s="418"/>
      <c r="DI98" s="418"/>
      <c r="DJ98" s="418"/>
      <c r="DK98" s="418"/>
      <c r="DL98" s="419"/>
      <c r="DM98" s="432"/>
      <c r="DN98" s="433"/>
      <c r="DO98" s="433"/>
      <c r="DP98" s="433"/>
      <c r="DQ98" s="433"/>
      <c r="DR98" s="433"/>
      <c r="DS98" s="433"/>
      <c r="DT98" s="433"/>
      <c r="DU98" s="433"/>
      <c r="DV98" s="433"/>
      <c r="DW98" s="433"/>
      <c r="DX98" s="433"/>
      <c r="DY98" s="433"/>
      <c r="DZ98" s="433"/>
      <c r="EA98" s="433"/>
      <c r="EB98" s="433"/>
      <c r="EC98" s="433"/>
      <c r="ED98" s="433"/>
      <c r="EE98" s="434"/>
      <c r="EF98" s="545"/>
      <c r="EG98" s="546"/>
      <c r="EH98" s="546"/>
      <c r="EI98" s="546"/>
      <c r="EJ98" s="546"/>
      <c r="EK98" s="547"/>
      <c r="EL98" s="405"/>
      <c r="EM98" s="406"/>
      <c r="EN98" s="406"/>
      <c r="EO98" s="406"/>
      <c r="EP98" s="406"/>
      <c r="EQ98" s="406"/>
      <c r="ER98" s="406"/>
      <c r="ES98" s="406"/>
      <c r="ET98" s="406"/>
      <c r="EU98" s="406"/>
      <c r="EV98" s="406"/>
      <c r="EW98" s="406"/>
      <c r="EX98" s="406"/>
      <c r="EY98" s="406"/>
      <c r="EZ98" s="406"/>
      <c r="FA98" s="406"/>
      <c r="FB98" s="406"/>
      <c r="FC98" s="406"/>
      <c r="FD98" s="407"/>
      <c r="FE98" s="405"/>
      <c r="FF98" s="406"/>
      <c r="FG98" s="406"/>
      <c r="FH98" s="406"/>
      <c r="FI98" s="406"/>
      <c r="FJ98" s="406"/>
      <c r="FK98" s="406"/>
      <c r="FL98" s="406"/>
      <c r="FM98" s="406"/>
      <c r="FN98" s="406"/>
      <c r="FO98" s="406"/>
      <c r="FP98" s="406"/>
      <c r="FQ98" s="406"/>
      <c r="FR98" s="406"/>
      <c r="FS98" s="406"/>
      <c r="FT98" s="406"/>
      <c r="FU98" s="406"/>
      <c r="FV98" s="406"/>
      <c r="FW98" s="406"/>
      <c r="FX98" s="406"/>
      <c r="FY98" s="406"/>
      <c r="FZ98" s="406"/>
      <c r="GA98" s="406"/>
      <c r="GB98" s="407"/>
      <c r="GC98" s="408"/>
      <c r="GD98" s="409"/>
      <c r="GE98" s="409"/>
      <c r="GF98" s="410"/>
    </row>
    <row r="99" spans="1:188" s="333" customFormat="1" ht="4.5" customHeight="1" x14ac:dyDescent="0.75">
      <c r="A99" s="713" t="str">
        <f ca="1">IF($A83&lt;MAX(DT!A:A),A83+1,"")</f>
        <v/>
      </c>
      <c r="B99" s="714"/>
      <c r="C99" s="714"/>
      <c r="D99" s="715"/>
      <c r="E99" s="343"/>
      <c r="F99" s="679" t="str">
        <f ca="1">IF(ISNUMBER($A99),MID(LOOKUP($A99,DT!$A:$A,DT!$G:$G),1,1),"")</f>
        <v/>
      </c>
      <c r="G99" s="641"/>
      <c r="H99" s="642"/>
      <c r="I99" s="334"/>
      <c r="J99" s="680" t="str">
        <f ca="1">IF(ISNUMBER($A99),MID(LOOKUP($A99,DT!$A:$A,DT!$G:$G),2,1),"")</f>
        <v/>
      </c>
      <c r="K99" s="641"/>
      <c r="L99" s="641"/>
      <c r="M99" s="641" t="str">
        <f ca="1">IF(ISNUMBER($A99),MID(LOOKUP($A99,DT!$A:$A,DT!$G:$G),3,1),"")</f>
        <v/>
      </c>
      <c r="N99" s="641"/>
      <c r="O99" s="641"/>
      <c r="P99" s="641" t="str">
        <f ca="1">IF(ISNUMBER($A99),MID(LOOKUP($A99,DT!$A:$A,DT!$G:$G),4,1),"")</f>
        <v/>
      </c>
      <c r="Q99" s="641"/>
      <c r="R99" s="641"/>
      <c r="S99" s="641" t="str">
        <f ca="1">IF(ISNUMBER($A99),MID(LOOKUP($A99,DT!$A:$A,DT!$G:$G),5,1),"")</f>
        <v/>
      </c>
      <c r="T99" s="641"/>
      <c r="U99" s="642"/>
      <c r="V99" s="334"/>
      <c r="W99" s="680" t="str">
        <f ca="1">IF(ISNUMBER($A99),MID(LOOKUP($A99,DT!$A:$A,DT!$G:$G),6,1),"")</f>
        <v/>
      </c>
      <c r="X99" s="641"/>
      <c r="Y99" s="641"/>
      <c r="Z99" s="641" t="str">
        <f ca="1">IF(ISNUMBER($A99),MID(LOOKUP($A99,DT!$A:$A,DT!$G:$G),7,1),"")</f>
        <v/>
      </c>
      <c r="AA99" s="641"/>
      <c r="AB99" s="641"/>
      <c r="AC99" s="641" t="str">
        <f ca="1">IF(ISNUMBER($A99),MID(LOOKUP($A99,DT!$A:$A,DT!$G:$G),8,1),"")</f>
        <v/>
      </c>
      <c r="AD99" s="641"/>
      <c r="AE99" s="641"/>
      <c r="AF99" s="641" t="str">
        <f ca="1">IF(ISNUMBER($A99),MID(LOOKUP($A99,DT!$A:$A,DT!$G:$G),9,1),"")</f>
        <v/>
      </c>
      <c r="AG99" s="641"/>
      <c r="AH99" s="641"/>
      <c r="AI99" s="641" t="str">
        <f ca="1">IF(ISNUMBER($A99),MID(LOOKUP($A99,DT!$A:$A,DT!$G:$G),10,1),"")</f>
        <v/>
      </c>
      <c r="AJ99" s="641"/>
      <c r="AK99" s="642"/>
      <c r="AL99" s="334"/>
      <c r="AM99" s="680" t="str">
        <f ca="1">IF(ISNUMBER($A99),MID(LOOKUP($A99,DT!$A:$A,DT!$G:$G),11,1),"")</f>
        <v/>
      </c>
      <c r="AN99" s="641"/>
      <c r="AO99" s="641"/>
      <c r="AP99" s="641" t="str">
        <f ca="1">IF(ISNUMBER($A99),MID(LOOKUP($A99,DT!$A:$A,DT!$G:$G),12,1),"")</f>
        <v/>
      </c>
      <c r="AQ99" s="641"/>
      <c r="AR99" s="642"/>
      <c r="AS99" s="335"/>
      <c r="AT99" s="679" t="str">
        <f ca="1">IF(ISNUMBER($A99),MID(LOOKUP($A99,DT!$A:$A,DT!$G:$G),13,1),"")</f>
        <v/>
      </c>
      <c r="AU99" s="641"/>
      <c r="AV99" s="642"/>
      <c r="AW99" s="336"/>
      <c r="AX99" s="336"/>
      <c r="AY99" s="336"/>
      <c r="AZ99" s="336"/>
      <c r="BA99" s="336"/>
      <c r="BB99" s="336"/>
      <c r="BC99" s="336"/>
      <c r="BD99" s="336"/>
      <c r="BE99" s="336"/>
      <c r="BF99" s="336"/>
      <c r="BG99" s="336"/>
      <c r="BH99" s="336"/>
      <c r="BI99" s="336"/>
      <c r="BJ99" s="336"/>
      <c r="BK99" s="336"/>
      <c r="BL99" s="336"/>
      <c r="BM99" s="336"/>
      <c r="BN99" s="336"/>
      <c r="BO99" s="336"/>
      <c r="BP99" s="336"/>
      <c r="BQ99" s="679" t="str">
        <f ca="1">IF($A99="","",VLOOKUP($A99,DT!$A$2:$O$252,15))</f>
        <v/>
      </c>
      <c r="BR99" s="641"/>
      <c r="BS99" s="641"/>
      <c r="BT99" s="640" t="str">
        <f ca="1">IF($A99="","",VLOOKUP($A99,DT!$A$2:$O$252,15))</f>
        <v/>
      </c>
      <c r="BU99" s="641"/>
      <c r="BV99" s="641"/>
      <c r="BW99" s="640" t="str">
        <f ca="1">IF($A99="","",VLOOKUP($A99,DT!$A$2:$O$252,15))</f>
        <v/>
      </c>
      <c r="BX99" s="641"/>
      <c r="BY99" s="641"/>
      <c r="BZ99" s="640" t="str">
        <f ca="1">IF($A99="","",VLOOKUP($A99,DT!$A$2:$O$252,15))</f>
        <v/>
      </c>
      <c r="CA99" s="641"/>
      <c r="CB99" s="641"/>
      <c r="CC99" s="640" t="str">
        <f ca="1">IF($A99="","",VLOOKUP($A99,DT!$A$2:$O$252,15))</f>
        <v/>
      </c>
      <c r="CD99" s="641"/>
      <c r="CE99" s="642"/>
      <c r="CF99" s="337"/>
      <c r="CV99" s="338"/>
      <c r="CW99" s="673" t="str">
        <f ca="1">IF(ISNUMBER($A$99),LOOKUP($A$99,DT!$A:$A,DT!M:$M),"")</f>
        <v/>
      </c>
      <c r="CX99" s="674"/>
      <c r="CY99" s="674"/>
      <c r="CZ99" s="674"/>
      <c r="DA99" s="674"/>
      <c r="DB99" s="674"/>
      <c r="DC99" s="674"/>
      <c r="DD99" s="674"/>
      <c r="DE99" s="674"/>
      <c r="DF99" s="674"/>
      <c r="DG99" s="674"/>
      <c r="DH99" s="674"/>
      <c r="DI99" s="674"/>
      <c r="DJ99" s="674"/>
      <c r="DK99" s="674"/>
      <c r="DL99" s="675"/>
      <c r="DM99" s="667" t="str">
        <f ca="1">IF(ISNUMBER($A99),LOOKUP($A99,DT!$A:$A,DT!I:I),"")</f>
        <v/>
      </c>
      <c r="DN99" s="668"/>
      <c r="DO99" s="668"/>
      <c r="DP99" s="668"/>
      <c r="DQ99" s="668"/>
      <c r="DR99" s="668"/>
      <c r="DS99" s="668"/>
      <c r="DT99" s="668"/>
      <c r="DU99" s="668"/>
      <c r="DV99" s="668"/>
      <c r="DW99" s="668"/>
      <c r="DX99" s="668"/>
      <c r="DY99" s="668"/>
      <c r="DZ99" s="668"/>
      <c r="EA99" s="668"/>
      <c r="EB99" s="668"/>
      <c r="EC99" s="668"/>
      <c r="ED99" s="668"/>
      <c r="EE99" s="669"/>
      <c r="EF99" s="661" t="str">
        <f ca="1">IF(ISNUMBER($A99),LOOKUP($A99,DT!$A:$A,DT!J:J),"")</f>
        <v/>
      </c>
      <c r="EG99" s="662"/>
      <c r="EH99" s="662"/>
      <c r="EI99" s="662"/>
      <c r="EJ99" s="662"/>
      <c r="EK99" s="663"/>
      <c r="EL99" s="634" t="str">
        <f ca="1">IF(ISNUMBER($A99),LOOKUP($A99,DT!$A:$A,DT!$K:K),"")</f>
        <v/>
      </c>
      <c r="EM99" s="635"/>
      <c r="EN99" s="635"/>
      <c r="EO99" s="635"/>
      <c r="EP99" s="635"/>
      <c r="EQ99" s="635"/>
      <c r="ER99" s="635"/>
      <c r="ES99" s="635"/>
      <c r="ET99" s="635"/>
      <c r="EU99" s="635"/>
      <c r="EV99" s="635"/>
      <c r="EW99" s="635"/>
      <c r="EX99" s="635"/>
      <c r="EY99" s="635"/>
      <c r="EZ99" s="635"/>
      <c r="FA99" s="635"/>
      <c r="FB99" s="635"/>
      <c r="FC99" s="635"/>
      <c r="FD99" s="636"/>
      <c r="FE99" s="634" t="str">
        <f ca="1">IF(ISNUMBER($A99),LOOKUP($A99,DT!$A:$A,DT!$L:L),"")</f>
        <v/>
      </c>
      <c r="FF99" s="635"/>
      <c r="FG99" s="635"/>
      <c r="FH99" s="635"/>
      <c r="FI99" s="635"/>
      <c r="FJ99" s="635"/>
      <c r="FK99" s="635"/>
      <c r="FL99" s="635"/>
      <c r="FM99" s="635"/>
      <c r="FN99" s="635"/>
      <c r="FO99" s="635"/>
      <c r="FP99" s="635"/>
      <c r="FQ99" s="635"/>
      <c r="FR99" s="635"/>
      <c r="FS99" s="635"/>
      <c r="FT99" s="635"/>
      <c r="FU99" s="635"/>
      <c r="FV99" s="635"/>
      <c r="FW99" s="635"/>
      <c r="FX99" s="635"/>
      <c r="FY99" s="635"/>
      <c r="FZ99" s="635"/>
      <c r="GA99" s="635"/>
      <c r="GB99" s="636"/>
      <c r="GC99" s="616" t="str">
        <f ca="1">IF(ISNUMBER($A99),LOOKUP($A99,DT!$A:$Q,DT!$Q:$Q),"")</f>
        <v/>
      </c>
      <c r="GD99" s="617"/>
      <c r="GE99" s="617"/>
      <c r="GF99" s="618"/>
    </row>
    <row r="100" spans="1:188" s="333" customFormat="1" ht="4.5" customHeight="1" x14ac:dyDescent="0.75">
      <c r="A100" s="716"/>
      <c r="B100" s="714"/>
      <c r="C100" s="714"/>
      <c r="D100" s="715"/>
      <c r="E100" s="343"/>
      <c r="F100" s="680"/>
      <c r="G100" s="641"/>
      <c r="H100" s="642"/>
      <c r="I100" s="339"/>
      <c r="J100" s="680"/>
      <c r="K100" s="641"/>
      <c r="L100" s="641"/>
      <c r="M100" s="641"/>
      <c r="N100" s="641"/>
      <c r="O100" s="641"/>
      <c r="P100" s="641"/>
      <c r="Q100" s="641"/>
      <c r="R100" s="641"/>
      <c r="S100" s="641"/>
      <c r="T100" s="641"/>
      <c r="U100" s="642"/>
      <c r="V100" s="339"/>
      <c r="W100" s="680"/>
      <c r="X100" s="641"/>
      <c r="Y100" s="641"/>
      <c r="Z100" s="641"/>
      <c r="AA100" s="641"/>
      <c r="AB100" s="641"/>
      <c r="AC100" s="641"/>
      <c r="AD100" s="641"/>
      <c r="AE100" s="641"/>
      <c r="AF100" s="641"/>
      <c r="AG100" s="641"/>
      <c r="AH100" s="641"/>
      <c r="AI100" s="641"/>
      <c r="AJ100" s="641"/>
      <c r="AK100" s="642"/>
      <c r="AL100" s="339"/>
      <c r="AM100" s="680"/>
      <c r="AN100" s="641"/>
      <c r="AO100" s="641"/>
      <c r="AP100" s="641"/>
      <c r="AQ100" s="641"/>
      <c r="AR100" s="642"/>
      <c r="AS100" s="340"/>
      <c r="AT100" s="680"/>
      <c r="AU100" s="641"/>
      <c r="AV100" s="642"/>
      <c r="AW100" s="336"/>
      <c r="AX100" s="336"/>
      <c r="AY100" s="336"/>
      <c r="AZ100" s="336"/>
      <c r="BA100" s="336"/>
      <c r="BB100" s="336"/>
      <c r="BC100" s="336"/>
      <c r="BD100" s="336"/>
      <c r="BE100" s="336"/>
      <c r="BF100" s="336"/>
      <c r="BG100" s="336"/>
      <c r="BH100" s="336"/>
      <c r="BI100" s="336"/>
      <c r="BJ100" s="336"/>
      <c r="BK100" s="336"/>
      <c r="BL100" s="336"/>
      <c r="BM100" s="336"/>
      <c r="BN100" s="336"/>
      <c r="BO100" s="336"/>
      <c r="BP100" s="336"/>
      <c r="BQ100" s="680"/>
      <c r="BR100" s="641"/>
      <c r="BS100" s="641"/>
      <c r="BT100" s="641"/>
      <c r="BU100" s="641"/>
      <c r="BV100" s="641"/>
      <c r="BW100" s="641"/>
      <c r="BX100" s="641"/>
      <c r="BY100" s="641"/>
      <c r="BZ100" s="641"/>
      <c r="CA100" s="641"/>
      <c r="CB100" s="641"/>
      <c r="CC100" s="641"/>
      <c r="CD100" s="641"/>
      <c r="CE100" s="642"/>
      <c r="CF100" s="337"/>
      <c r="CV100" s="338"/>
      <c r="CW100" s="673"/>
      <c r="CX100" s="674"/>
      <c r="CY100" s="674"/>
      <c r="CZ100" s="674"/>
      <c r="DA100" s="674"/>
      <c r="DB100" s="674"/>
      <c r="DC100" s="674"/>
      <c r="DD100" s="674"/>
      <c r="DE100" s="674"/>
      <c r="DF100" s="674"/>
      <c r="DG100" s="674"/>
      <c r="DH100" s="674"/>
      <c r="DI100" s="674"/>
      <c r="DJ100" s="674"/>
      <c r="DK100" s="674"/>
      <c r="DL100" s="675"/>
      <c r="DM100" s="667"/>
      <c r="DN100" s="668"/>
      <c r="DO100" s="668"/>
      <c r="DP100" s="668"/>
      <c r="DQ100" s="668"/>
      <c r="DR100" s="668"/>
      <c r="DS100" s="668"/>
      <c r="DT100" s="668"/>
      <c r="DU100" s="668"/>
      <c r="DV100" s="668"/>
      <c r="DW100" s="668"/>
      <c r="DX100" s="668"/>
      <c r="DY100" s="668"/>
      <c r="DZ100" s="668"/>
      <c r="EA100" s="668"/>
      <c r="EB100" s="668"/>
      <c r="EC100" s="668"/>
      <c r="ED100" s="668"/>
      <c r="EE100" s="669"/>
      <c r="EF100" s="661"/>
      <c r="EG100" s="662"/>
      <c r="EH100" s="662"/>
      <c r="EI100" s="662"/>
      <c r="EJ100" s="662"/>
      <c r="EK100" s="663"/>
      <c r="EL100" s="634"/>
      <c r="EM100" s="635"/>
      <c r="EN100" s="635"/>
      <c r="EO100" s="635"/>
      <c r="EP100" s="635"/>
      <c r="EQ100" s="635"/>
      <c r="ER100" s="635"/>
      <c r="ES100" s="635"/>
      <c r="ET100" s="635"/>
      <c r="EU100" s="635"/>
      <c r="EV100" s="635"/>
      <c r="EW100" s="635"/>
      <c r="EX100" s="635"/>
      <c r="EY100" s="635"/>
      <c r="EZ100" s="635"/>
      <c r="FA100" s="635"/>
      <c r="FB100" s="635"/>
      <c r="FC100" s="635"/>
      <c r="FD100" s="636"/>
      <c r="FE100" s="634"/>
      <c r="FF100" s="635"/>
      <c r="FG100" s="635"/>
      <c r="FH100" s="635"/>
      <c r="FI100" s="635"/>
      <c r="FJ100" s="635"/>
      <c r="FK100" s="635"/>
      <c r="FL100" s="635"/>
      <c r="FM100" s="635"/>
      <c r="FN100" s="635"/>
      <c r="FO100" s="635"/>
      <c r="FP100" s="635"/>
      <c r="FQ100" s="635"/>
      <c r="FR100" s="635"/>
      <c r="FS100" s="635"/>
      <c r="FT100" s="635"/>
      <c r="FU100" s="635"/>
      <c r="FV100" s="635"/>
      <c r="FW100" s="635"/>
      <c r="FX100" s="635"/>
      <c r="FY100" s="635"/>
      <c r="FZ100" s="635"/>
      <c r="GA100" s="635"/>
      <c r="GB100" s="636"/>
      <c r="GC100" s="616"/>
      <c r="GD100" s="617"/>
      <c r="GE100" s="617"/>
      <c r="GF100" s="618"/>
    </row>
    <row r="101" spans="1:188" s="333" customFormat="1" ht="4.5" customHeight="1" x14ac:dyDescent="0.75">
      <c r="A101" s="716"/>
      <c r="B101" s="714"/>
      <c r="C101" s="714"/>
      <c r="D101" s="715"/>
      <c r="E101" s="343"/>
      <c r="F101" s="680"/>
      <c r="G101" s="641"/>
      <c r="H101" s="642"/>
      <c r="I101" s="341"/>
      <c r="J101" s="680"/>
      <c r="K101" s="641"/>
      <c r="L101" s="641"/>
      <c r="M101" s="641"/>
      <c r="N101" s="641"/>
      <c r="O101" s="641"/>
      <c r="P101" s="641"/>
      <c r="Q101" s="641"/>
      <c r="R101" s="641"/>
      <c r="S101" s="641"/>
      <c r="T101" s="641"/>
      <c r="U101" s="642"/>
      <c r="V101" s="341"/>
      <c r="W101" s="680"/>
      <c r="X101" s="641"/>
      <c r="Y101" s="641"/>
      <c r="Z101" s="641"/>
      <c r="AA101" s="641"/>
      <c r="AB101" s="641"/>
      <c r="AC101" s="641"/>
      <c r="AD101" s="641"/>
      <c r="AE101" s="641"/>
      <c r="AF101" s="641"/>
      <c r="AG101" s="641"/>
      <c r="AH101" s="641"/>
      <c r="AI101" s="641"/>
      <c r="AJ101" s="641"/>
      <c r="AK101" s="642"/>
      <c r="AL101" s="341"/>
      <c r="AM101" s="680"/>
      <c r="AN101" s="641"/>
      <c r="AO101" s="641"/>
      <c r="AP101" s="641"/>
      <c r="AQ101" s="641"/>
      <c r="AR101" s="642"/>
      <c r="AS101" s="342"/>
      <c r="AT101" s="680"/>
      <c r="AU101" s="641"/>
      <c r="AV101" s="642"/>
      <c r="AW101" s="336"/>
      <c r="AX101" s="336"/>
      <c r="AY101" s="336"/>
      <c r="AZ101" s="336"/>
      <c r="BA101" s="336"/>
      <c r="BB101" s="336"/>
      <c r="BC101" s="336"/>
      <c r="BD101" s="336"/>
      <c r="BE101" s="336"/>
      <c r="BF101" s="336"/>
      <c r="BG101" s="336"/>
      <c r="BH101" s="336"/>
      <c r="BI101" s="336"/>
      <c r="BJ101" s="336"/>
      <c r="BK101" s="336"/>
      <c r="BL101" s="336"/>
      <c r="BM101" s="336"/>
      <c r="BN101" s="336"/>
      <c r="BO101" s="336"/>
      <c r="BP101" s="336"/>
      <c r="BQ101" s="680"/>
      <c r="BR101" s="641"/>
      <c r="BS101" s="641"/>
      <c r="BT101" s="641"/>
      <c r="BU101" s="641"/>
      <c r="BV101" s="641"/>
      <c r="BW101" s="641"/>
      <c r="BX101" s="641"/>
      <c r="BY101" s="641"/>
      <c r="BZ101" s="641"/>
      <c r="CA101" s="641"/>
      <c r="CB101" s="641"/>
      <c r="CC101" s="641"/>
      <c r="CD101" s="641"/>
      <c r="CE101" s="642"/>
      <c r="CF101" s="337"/>
      <c r="CV101" s="338"/>
      <c r="CW101" s="673"/>
      <c r="CX101" s="674"/>
      <c r="CY101" s="674"/>
      <c r="CZ101" s="674"/>
      <c r="DA101" s="674"/>
      <c r="DB101" s="674"/>
      <c r="DC101" s="674"/>
      <c r="DD101" s="674"/>
      <c r="DE101" s="674"/>
      <c r="DF101" s="674"/>
      <c r="DG101" s="674"/>
      <c r="DH101" s="674"/>
      <c r="DI101" s="674"/>
      <c r="DJ101" s="674"/>
      <c r="DK101" s="674"/>
      <c r="DL101" s="675"/>
      <c r="DM101" s="667"/>
      <c r="DN101" s="668"/>
      <c r="DO101" s="668"/>
      <c r="DP101" s="668"/>
      <c r="DQ101" s="668"/>
      <c r="DR101" s="668"/>
      <c r="DS101" s="668"/>
      <c r="DT101" s="668"/>
      <c r="DU101" s="668"/>
      <c r="DV101" s="668"/>
      <c r="DW101" s="668"/>
      <c r="DX101" s="668"/>
      <c r="DY101" s="668"/>
      <c r="DZ101" s="668"/>
      <c r="EA101" s="668"/>
      <c r="EB101" s="668"/>
      <c r="EC101" s="668"/>
      <c r="ED101" s="668"/>
      <c r="EE101" s="669"/>
      <c r="EF101" s="661"/>
      <c r="EG101" s="662"/>
      <c r="EH101" s="662"/>
      <c r="EI101" s="662"/>
      <c r="EJ101" s="662"/>
      <c r="EK101" s="663"/>
      <c r="EL101" s="634"/>
      <c r="EM101" s="635"/>
      <c r="EN101" s="635"/>
      <c r="EO101" s="635"/>
      <c r="EP101" s="635"/>
      <c r="EQ101" s="635"/>
      <c r="ER101" s="635"/>
      <c r="ES101" s="635"/>
      <c r="ET101" s="635"/>
      <c r="EU101" s="635"/>
      <c r="EV101" s="635"/>
      <c r="EW101" s="635"/>
      <c r="EX101" s="635"/>
      <c r="EY101" s="635"/>
      <c r="EZ101" s="635"/>
      <c r="FA101" s="635"/>
      <c r="FB101" s="635"/>
      <c r="FC101" s="635"/>
      <c r="FD101" s="636"/>
      <c r="FE101" s="634"/>
      <c r="FF101" s="635"/>
      <c r="FG101" s="635"/>
      <c r="FH101" s="635"/>
      <c r="FI101" s="635"/>
      <c r="FJ101" s="635"/>
      <c r="FK101" s="635"/>
      <c r="FL101" s="635"/>
      <c r="FM101" s="635"/>
      <c r="FN101" s="635"/>
      <c r="FO101" s="635"/>
      <c r="FP101" s="635"/>
      <c r="FQ101" s="635"/>
      <c r="FR101" s="635"/>
      <c r="FS101" s="635"/>
      <c r="FT101" s="635"/>
      <c r="FU101" s="635"/>
      <c r="FV101" s="635"/>
      <c r="FW101" s="635"/>
      <c r="FX101" s="635"/>
      <c r="FY101" s="635"/>
      <c r="FZ101" s="635"/>
      <c r="GA101" s="635"/>
      <c r="GB101" s="636"/>
      <c r="GC101" s="616"/>
      <c r="GD101" s="617"/>
      <c r="GE101" s="617"/>
      <c r="GF101" s="618"/>
    </row>
    <row r="102" spans="1:188" s="333" customFormat="1" ht="4.5" customHeight="1" x14ac:dyDescent="0.75">
      <c r="A102" s="716"/>
      <c r="B102" s="714"/>
      <c r="C102" s="714"/>
      <c r="D102" s="715"/>
      <c r="E102" s="343"/>
      <c r="F102" s="680"/>
      <c r="G102" s="641"/>
      <c r="H102" s="642"/>
      <c r="I102" s="341"/>
      <c r="J102" s="680"/>
      <c r="K102" s="641"/>
      <c r="L102" s="641"/>
      <c r="M102" s="641"/>
      <c r="N102" s="641"/>
      <c r="O102" s="641"/>
      <c r="P102" s="641"/>
      <c r="Q102" s="641"/>
      <c r="R102" s="641"/>
      <c r="S102" s="641"/>
      <c r="T102" s="641"/>
      <c r="U102" s="642"/>
      <c r="V102" s="341"/>
      <c r="W102" s="680"/>
      <c r="X102" s="641"/>
      <c r="Y102" s="641"/>
      <c r="Z102" s="641"/>
      <c r="AA102" s="641"/>
      <c r="AB102" s="641"/>
      <c r="AC102" s="641"/>
      <c r="AD102" s="641"/>
      <c r="AE102" s="641"/>
      <c r="AF102" s="641"/>
      <c r="AG102" s="641"/>
      <c r="AH102" s="641"/>
      <c r="AI102" s="641"/>
      <c r="AJ102" s="641"/>
      <c r="AK102" s="642"/>
      <c r="AL102" s="341"/>
      <c r="AM102" s="680"/>
      <c r="AN102" s="641"/>
      <c r="AO102" s="641"/>
      <c r="AP102" s="641"/>
      <c r="AQ102" s="641"/>
      <c r="AR102" s="642"/>
      <c r="AS102" s="342"/>
      <c r="AT102" s="680"/>
      <c r="AU102" s="641"/>
      <c r="AV102" s="642"/>
      <c r="AW102" s="336"/>
      <c r="AX102" s="336"/>
      <c r="AY102" s="336"/>
      <c r="AZ102" s="336"/>
      <c r="BA102" s="336"/>
      <c r="BB102" s="336"/>
      <c r="BC102" s="336"/>
      <c r="BD102" s="336"/>
      <c r="BE102" s="336"/>
      <c r="BF102" s="336"/>
      <c r="BG102" s="336"/>
      <c r="BH102" s="336"/>
      <c r="BI102" s="336"/>
      <c r="BJ102" s="336"/>
      <c r="BK102" s="336"/>
      <c r="BL102" s="336"/>
      <c r="BM102" s="336"/>
      <c r="BN102" s="336"/>
      <c r="BO102" s="336"/>
      <c r="BP102" s="336"/>
      <c r="BQ102" s="680"/>
      <c r="BR102" s="641"/>
      <c r="BS102" s="641"/>
      <c r="BT102" s="641"/>
      <c r="BU102" s="641"/>
      <c r="BV102" s="641"/>
      <c r="BW102" s="641"/>
      <c r="BX102" s="641"/>
      <c r="BY102" s="641"/>
      <c r="BZ102" s="641"/>
      <c r="CA102" s="641"/>
      <c r="CB102" s="641"/>
      <c r="CC102" s="641"/>
      <c r="CD102" s="641"/>
      <c r="CE102" s="642"/>
      <c r="CF102" s="337"/>
      <c r="CV102" s="338"/>
      <c r="CW102" s="676"/>
      <c r="CX102" s="677"/>
      <c r="CY102" s="677"/>
      <c r="CZ102" s="677"/>
      <c r="DA102" s="677"/>
      <c r="DB102" s="677"/>
      <c r="DC102" s="677"/>
      <c r="DD102" s="677"/>
      <c r="DE102" s="677"/>
      <c r="DF102" s="677"/>
      <c r="DG102" s="677"/>
      <c r="DH102" s="677"/>
      <c r="DI102" s="677"/>
      <c r="DJ102" s="677"/>
      <c r="DK102" s="677"/>
      <c r="DL102" s="678"/>
      <c r="DM102" s="670"/>
      <c r="DN102" s="671"/>
      <c r="DO102" s="671"/>
      <c r="DP102" s="671"/>
      <c r="DQ102" s="671"/>
      <c r="DR102" s="671"/>
      <c r="DS102" s="671"/>
      <c r="DT102" s="671"/>
      <c r="DU102" s="671"/>
      <c r="DV102" s="671"/>
      <c r="DW102" s="671"/>
      <c r="DX102" s="671"/>
      <c r="DY102" s="671"/>
      <c r="DZ102" s="671"/>
      <c r="EA102" s="671"/>
      <c r="EB102" s="671"/>
      <c r="EC102" s="671"/>
      <c r="ED102" s="671"/>
      <c r="EE102" s="672"/>
      <c r="EF102" s="664"/>
      <c r="EG102" s="665"/>
      <c r="EH102" s="665"/>
      <c r="EI102" s="665"/>
      <c r="EJ102" s="665"/>
      <c r="EK102" s="666"/>
      <c r="EL102" s="637"/>
      <c r="EM102" s="638"/>
      <c r="EN102" s="638"/>
      <c r="EO102" s="638"/>
      <c r="EP102" s="638"/>
      <c r="EQ102" s="638"/>
      <c r="ER102" s="638"/>
      <c r="ES102" s="638"/>
      <c r="ET102" s="638"/>
      <c r="EU102" s="638"/>
      <c r="EV102" s="638"/>
      <c r="EW102" s="638"/>
      <c r="EX102" s="638"/>
      <c r="EY102" s="638"/>
      <c r="EZ102" s="638"/>
      <c r="FA102" s="638"/>
      <c r="FB102" s="638"/>
      <c r="FC102" s="638"/>
      <c r="FD102" s="639"/>
      <c r="FE102" s="637"/>
      <c r="FF102" s="638"/>
      <c r="FG102" s="638"/>
      <c r="FH102" s="638"/>
      <c r="FI102" s="638"/>
      <c r="FJ102" s="638"/>
      <c r="FK102" s="638"/>
      <c r="FL102" s="638"/>
      <c r="FM102" s="638"/>
      <c r="FN102" s="638"/>
      <c r="FO102" s="638"/>
      <c r="FP102" s="638"/>
      <c r="FQ102" s="638"/>
      <c r="FR102" s="638"/>
      <c r="FS102" s="638"/>
      <c r="FT102" s="638"/>
      <c r="FU102" s="638"/>
      <c r="FV102" s="638"/>
      <c r="FW102" s="638"/>
      <c r="FX102" s="638"/>
      <c r="FY102" s="638"/>
      <c r="FZ102" s="638"/>
      <c r="GA102" s="638"/>
      <c r="GB102" s="639"/>
      <c r="GC102" s="619"/>
      <c r="GD102" s="620"/>
      <c r="GE102" s="620"/>
      <c r="GF102" s="621"/>
    </row>
    <row r="103" spans="1:188" s="333" customFormat="1" ht="2.25" customHeight="1" x14ac:dyDescent="0.75">
      <c r="A103" s="716"/>
      <c r="B103" s="714"/>
      <c r="C103" s="714"/>
      <c r="D103" s="715"/>
      <c r="E103" s="343"/>
      <c r="F103" s="336"/>
      <c r="G103" s="336"/>
      <c r="H103" s="336"/>
      <c r="I103" s="344"/>
      <c r="J103" s="344"/>
      <c r="K103" s="344"/>
      <c r="L103" s="344"/>
      <c r="M103" s="344"/>
      <c r="N103" s="344"/>
      <c r="O103" s="344"/>
      <c r="P103" s="344"/>
      <c r="Q103" s="344"/>
      <c r="R103" s="344"/>
      <c r="S103" s="344"/>
      <c r="T103" s="344"/>
      <c r="U103" s="344"/>
      <c r="V103" s="344"/>
      <c r="W103" s="344"/>
      <c r="X103" s="344"/>
      <c r="Y103" s="344"/>
      <c r="Z103" s="344"/>
      <c r="AA103" s="344"/>
      <c r="AB103" s="344"/>
      <c r="AC103" s="344"/>
      <c r="AD103" s="344"/>
      <c r="AE103" s="344"/>
      <c r="AF103" s="344"/>
      <c r="AG103" s="344"/>
      <c r="AH103" s="344"/>
      <c r="AI103" s="344"/>
      <c r="AJ103" s="344"/>
      <c r="AK103" s="344"/>
      <c r="AL103" s="344"/>
      <c r="AM103" s="344"/>
      <c r="AN103" s="344"/>
      <c r="AO103" s="344"/>
      <c r="AP103" s="344"/>
      <c r="AQ103" s="337"/>
      <c r="AR103" s="337"/>
      <c r="AS103" s="337"/>
      <c r="AT103" s="337"/>
      <c r="AU103" s="337"/>
      <c r="AV103" s="337"/>
      <c r="AW103" s="337"/>
      <c r="AX103" s="337"/>
      <c r="AY103" s="337"/>
      <c r="AZ103" s="337"/>
      <c r="BA103" s="337"/>
      <c r="BB103" s="337"/>
      <c r="BC103" s="337"/>
      <c r="BD103" s="337"/>
      <c r="BE103" s="337"/>
      <c r="BF103" s="337"/>
      <c r="BG103" s="337"/>
      <c r="BH103" s="337"/>
      <c r="BI103" s="337"/>
      <c r="BJ103" s="337"/>
      <c r="BK103" s="337"/>
      <c r="BL103" s="337"/>
      <c r="BM103" s="337"/>
      <c r="BN103" s="337"/>
      <c r="BO103" s="337"/>
      <c r="BP103" s="337"/>
      <c r="BQ103" s="337"/>
      <c r="BR103" s="337"/>
      <c r="BS103" s="337"/>
      <c r="BT103" s="337"/>
      <c r="BU103" s="337"/>
      <c r="BV103" s="337"/>
      <c r="BW103" s="337"/>
      <c r="BX103" s="337"/>
      <c r="BY103" s="337"/>
      <c r="BZ103" s="337"/>
      <c r="CA103" s="337"/>
      <c r="CB103" s="337"/>
      <c r="CC103" s="337"/>
      <c r="CD103" s="337"/>
      <c r="CE103" s="337"/>
      <c r="CF103" s="337"/>
      <c r="CG103" s="337"/>
      <c r="CH103" s="337"/>
      <c r="CI103" s="337"/>
      <c r="CJ103" s="337"/>
      <c r="CK103" s="337"/>
      <c r="CL103" s="337"/>
      <c r="CM103" s="337"/>
      <c r="CN103" s="337"/>
      <c r="CO103" s="337"/>
      <c r="CP103" s="337"/>
      <c r="CQ103" s="337"/>
      <c r="CR103" s="337"/>
      <c r="CS103" s="337"/>
      <c r="CT103" s="337"/>
      <c r="CU103" s="337"/>
      <c r="CV103" s="338"/>
      <c r="CW103" s="426"/>
      <c r="CX103" s="309"/>
      <c r="CY103" s="309"/>
      <c r="CZ103" s="309"/>
      <c r="DA103" s="309"/>
      <c r="DB103" s="309"/>
      <c r="DC103" s="309"/>
      <c r="DD103" s="309"/>
      <c r="DE103" s="309"/>
      <c r="DF103" s="309"/>
      <c r="DG103" s="309"/>
      <c r="DH103" s="309"/>
      <c r="DI103" s="309"/>
      <c r="DJ103" s="309"/>
      <c r="DK103" s="309"/>
      <c r="DL103" s="425"/>
      <c r="DM103" s="427"/>
      <c r="DN103" s="428"/>
      <c r="DO103" s="428"/>
      <c r="DP103" s="428"/>
      <c r="DQ103" s="428"/>
      <c r="DR103" s="428"/>
      <c r="DS103" s="428"/>
      <c r="DT103" s="428"/>
      <c r="DU103" s="428"/>
      <c r="DV103" s="428"/>
      <c r="DW103" s="428"/>
      <c r="DX103" s="428"/>
      <c r="DY103" s="428"/>
      <c r="DZ103" s="428"/>
      <c r="EA103" s="428"/>
      <c r="EB103" s="428"/>
      <c r="EC103" s="428"/>
      <c r="ED103" s="428"/>
      <c r="EE103" s="429"/>
      <c r="EF103" s="540"/>
      <c r="EG103" s="541"/>
      <c r="EH103" s="541"/>
      <c r="EI103" s="541"/>
      <c r="EJ103" s="541"/>
      <c r="EK103" s="542"/>
      <c r="EL103" s="389"/>
      <c r="EM103" s="390"/>
      <c r="EN103" s="390"/>
      <c r="EO103" s="390"/>
      <c r="EP103" s="390"/>
      <c r="EQ103" s="390"/>
      <c r="ER103" s="390"/>
      <c r="ES103" s="390"/>
      <c r="ET103" s="390"/>
      <c r="EU103" s="390"/>
      <c r="EV103" s="390"/>
      <c r="EW103" s="390"/>
      <c r="EX103" s="390"/>
      <c r="EY103" s="390"/>
      <c r="EZ103" s="390"/>
      <c r="FA103" s="390"/>
      <c r="FB103" s="390"/>
      <c r="FC103" s="390"/>
      <c r="FD103" s="391"/>
      <c r="FE103" s="389"/>
      <c r="FF103" s="390"/>
      <c r="FG103" s="390"/>
      <c r="FH103" s="390"/>
      <c r="FI103" s="390"/>
      <c r="FJ103" s="390"/>
      <c r="FK103" s="390"/>
      <c r="FL103" s="390"/>
      <c r="FM103" s="390"/>
      <c r="FN103" s="390"/>
      <c r="FO103" s="390"/>
      <c r="FP103" s="390"/>
      <c r="FQ103" s="390"/>
      <c r="FR103" s="390"/>
      <c r="FS103" s="390"/>
      <c r="FT103" s="390"/>
      <c r="FU103" s="390"/>
      <c r="FV103" s="390"/>
      <c r="FW103" s="390"/>
      <c r="FX103" s="390"/>
      <c r="FY103" s="390"/>
      <c r="FZ103" s="390"/>
      <c r="GA103" s="390"/>
      <c r="GB103" s="391"/>
      <c r="GC103" s="395"/>
      <c r="GD103" s="396"/>
      <c r="GE103" s="396"/>
      <c r="GF103" s="397"/>
    </row>
    <row r="104" spans="1:188" s="333" customFormat="1" ht="2.25" customHeight="1" x14ac:dyDescent="0.75">
      <c r="A104" s="716"/>
      <c r="B104" s="714"/>
      <c r="C104" s="714"/>
      <c r="D104" s="715"/>
      <c r="E104" s="345"/>
      <c r="F104" s="346"/>
      <c r="G104" s="346"/>
      <c r="H104" s="346"/>
      <c r="I104" s="346"/>
      <c r="J104" s="346"/>
      <c r="K104" s="346"/>
      <c r="L104" s="346"/>
      <c r="M104" s="346"/>
      <c r="N104" s="346"/>
      <c r="O104" s="346"/>
      <c r="P104" s="346"/>
      <c r="Q104" s="8"/>
      <c r="R104" s="346"/>
      <c r="S104" s="346"/>
      <c r="T104" s="346"/>
      <c r="U104" s="346"/>
      <c r="V104" s="346"/>
      <c r="W104" s="346"/>
      <c r="X104" s="346"/>
      <c r="Y104" s="346"/>
      <c r="Z104" s="346"/>
      <c r="AA104" s="346"/>
      <c r="AB104" s="346"/>
      <c r="AC104" s="346"/>
      <c r="AD104" s="8"/>
      <c r="AE104" s="346"/>
      <c r="AF104" s="346"/>
      <c r="AG104" s="346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338"/>
      <c r="CW104" s="622"/>
      <c r="CX104" s="623"/>
      <c r="CY104" s="623"/>
      <c r="CZ104" s="623"/>
      <c r="DA104" s="623"/>
      <c r="DB104" s="623"/>
      <c r="DC104" s="623"/>
      <c r="DD104" s="623"/>
      <c r="DE104" s="623"/>
      <c r="DF104" s="623"/>
      <c r="DG104" s="623"/>
      <c r="DH104" s="623"/>
      <c r="DI104" s="623"/>
      <c r="DJ104" s="623"/>
      <c r="DK104" s="623"/>
      <c r="DL104" s="624"/>
      <c r="DM104" s="667"/>
      <c r="DN104" s="668"/>
      <c r="DO104" s="668"/>
      <c r="DP104" s="668"/>
      <c r="DQ104" s="668"/>
      <c r="DR104" s="668"/>
      <c r="DS104" s="668"/>
      <c r="DT104" s="668"/>
      <c r="DU104" s="668"/>
      <c r="DV104" s="668"/>
      <c r="DW104" s="668"/>
      <c r="DX104" s="668"/>
      <c r="DY104" s="668"/>
      <c r="DZ104" s="668"/>
      <c r="EA104" s="668"/>
      <c r="EB104" s="668"/>
      <c r="EC104" s="668"/>
      <c r="ED104" s="668"/>
      <c r="EE104" s="669"/>
      <c r="EF104" s="655"/>
      <c r="EG104" s="656"/>
      <c r="EH104" s="656"/>
      <c r="EI104" s="656"/>
      <c r="EJ104" s="656"/>
      <c r="EK104" s="657"/>
      <c r="EL104" s="643"/>
      <c r="EM104" s="644"/>
      <c r="EN104" s="644"/>
      <c r="EO104" s="644"/>
      <c r="EP104" s="644"/>
      <c r="EQ104" s="644"/>
      <c r="ER104" s="644"/>
      <c r="ES104" s="644"/>
      <c r="ET104" s="644"/>
      <c r="EU104" s="644"/>
      <c r="EV104" s="644"/>
      <c r="EW104" s="644"/>
      <c r="EX104" s="644"/>
      <c r="EY104" s="644"/>
      <c r="EZ104" s="644"/>
      <c r="FA104" s="644"/>
      <c r="FB104" s="644"/>
      <c r="FC104" s="644"/>
      <c r="FD104" s="645"/>
      <c r="FE104" s="643"/>
      <c r="FF104" s="644"/>
      <c r="FG104" s="644"/>
      <c r="FH104" s="644"/>
      <c r="FI104" s="644"/>
      <c r="FJ104" s="644"/>
      <c r="FK104" s="644"/>
      <c r="FL104" s="644"/>
      <c r="FM104" s="644"/>
      <c r="FN104" s="644"/>
      <c r="FO104" s="644"/>
      <c r="FP104" s="644"/>
      <c r="FQ104" s="644"/>
      <c r="FR104" s="644"/>
      <c r="FS104" s="644"/>
      <c r="FT104" s="644"/>
      <c r="FU104" s="644"/>
      <c r="FV104" s="644"/>
      <c r="FW104" s="644"/>
      <c r="FX104" s="644"/>
      <c r="FY104" s="644"/>
      <c r="FZ104" s="644"/>
      <c r="GA104" s="644"/>
      <c r="GB104" s="645"/>
      <c r="GC104" s="616"/>
      <c r="GD104" s="617"/>
      <c r="GE104" s="617"/>
      <c r="GF104" s="618"/>
    </row>
    <row r="105" spans="1:188" s="333" customFormat="1" ht="5.25" customHeight="1" x14ac:dyDescent="0.75">
      <c r="A105" s="716"/>
      <c r="B105" s="714"/>
      <c r="C105" s="714"/>
      <c r="D105" s="715"/>
      <c r="E105" s="347"/>
      <c r="F105" s="693" t="s">
        <v>211</v>
      </c>
      <c r="G105" s="693"/>
      <c r="H105" s="693"/>
      <c r="I105" s="693"/>
      <c r="J105" s="693"/>
      <c r="K105" s="693"/>
      <c r="L105" s="693"/>
      <c r="M105" s="693"/>
      <c r="N105" s="693"/>
      <c r="O105" s="693"/>
      <c r="P105" s="693"/>
      <c r="Q105" s="693"/>
      <c r="R105" s="693"/>
      <c r="S105" s="694" t="str">
        <f ca="1">IF($A99="","",VLOOKUP($A99,DT!$A$2:$M$252,5))</f>
        <v/>
      </c>
      <c r="T105" s="694"/>
      <c r="U105" s="694"/>
      <c r="V105" s="694"/>
      <c r="W105" s="694"/>
      <c r="X105" s="694"/>
      <c r="Y105" s="694"/>
      <c r="Z105" s="694"/>
      <c r="AA105" s="694"/>
      <c r="AB105" s="694"/>
      <c r="AC105" s="694"/>
      <c r="AD105" s="694"/>
      <c r="AE105" s="694"/>
      <c r="AF105" s="694"/>
      <c r="AG105" s="694"/>
      <c r="AH105" s="694"/>
      <c r="AI105" s="694"/>
      <c r="AJ105" s="694"/>
      <c r="AK105" s="694"/>
      <c r="AL105" s="694"/>
      <c r="AM105" s="694"/>
      <c r="AN105" s="694"/>
      <c r="AO105" s="694"/>
      <c r="AP105" s="694"/>
      <c r="AQ105" s="694"/>
      <c r="AR105" s="694"/>
      <c r="AS105" s="694"/>
      <c r="AT105" s="694"/>
      <c r="AU105" s="694"/>
      <c r="AV105" s="694"/>
      <c r="AW105" s="694"/>
      <c r="AX105" s="694"/>
      <c r="AY105" s="694"/>
      <c r="AZ105" s="694"/>
      <c r="BA105" s="694"/>
      <c r="BB105" s="694"/>
      <c r="BC105" s="694"/>
      <c r="BD105" s="694"/>
      <c r="BE105" s="694"/>
      <c r="BF105" s="694"/>
      <c r="BG105" s="694"/>
      <c r="BH105" s="694"/>
      <c r="BI105" s="694"/>
      <c r="BJ105" s="694"/>
      <c r="BK105" s="694"/>
      <c r="BL105" s="694"/>
      <c r="BM105" s="694"/>
      <c r="BN105" s="694"/>
      <c r="BO105" s="694"/>
      <c r="BP105" s="694"/>
      <c r="BQ105" s="694"/>
      <c r="BR105" s="694"/>
      <c r="BS105" s="694"/>
      <c r="BT105" s="694"/>
      <c r="BU105" s="694"/>
      <c r="BV105" s="694"/>
      <c r="BW105" s="694"/>
      <c r="BX105" s="694"/>
      <c r="BY105" s="694"/>
      <c r="BZ105" s="694"/>
      <c r="CA105" s="694"/>
      <c r="CB105" s="694"/>
      <c r="CC105" s="694"/>
      <c r="CD105" s="694"/>
      <c r="CE105" s="694"/>
      <c r="CF105" s="694"/>
      <c r="CG105" s="694"/>
      <c r="CH105" s="694"/>
      <c r="CI105" s="694"/>
      <c r="CJ105" s="694"/>
      <c r="CK105" s="694"/>
      <c r="CL105" s="694"/>
      <c r="CM105" s="694"/>
      <c r="CN105" s="694"/>
      <c r="CO105" s="694"/>
      <c r="CP105" s="694"/>
      <c r="CQ105" s="694"/>
      <c r="CR105" s="694"/>
      <c r="CS105" s="694"/>
      <c r="CT105" s="694"/>
      <c r="CU105" s="694"/>
      <c r="CV105" s="710"/>
      <c r="CW105" s="622"/>
      <c r="CX105" s="623"/>
      <c r="CY105" s="623"/>
      <c r="CZ105" s="623"/>
      <c r="DA105" s="623"/>
      <c r="DB105" s="623"/>
      <c r="DC105" s="623"/>
      <c r="DD105" s="623"/>
      <c r="DE105" s="623"/>
      <c r="DF105" s="623"/>
      <c r="DG105" s="623"/>
      <c r="DH105" s="623"/>
      <c r="DI105" s="623"/>
      <c r="DJ105" s="623"/>
      <c r="DK105" s="623"/>
      <c r="DL105" s="624"/>
      <c r="DM105" s="667"/>
      <c r="DN105" s="668"/>
      <c r="DO105" s="668"/>
      <c r="DP105" s="668"/>
      <c r="DQ105" s="668"/>
      <c r="DR105" s="668"/>
      <c r="DS105" s="668"/>
      <c r="DT105" s="668"/>
      <c r="DU105" s="668"/>
      <c r="DV105" s="668"/>
      <c r="DW105" s="668"/>
      <c r="DX105" s="668"/>
      <c r="DY105" s="668"/>
      <c r="DZ105" s="668"/>
      <c r="EA105" s="668"/>
      <c r="EB105" s="668"/>
      <c r="EC105" s="668"/>
      <c r="ED105" s="668"/>
      <c r="EE105" s="669"/>
      <c r="EF105" s="655"/>
      <c r="EG105" s="656"/>
      <c r="EH105" s="656"/>
      <c r="EI105" s="656"/>
      <c r="EJ105" s="656"/>
      <c r="EK105" s="657"/>
      <c r="EL105" s="643"/>
      <c r="EM105" s="644"/>
      <c r="EN105" s="644"/>
      <c r="EO105" s="644"/>
      <c r="EP105" s="644"/>
      <c r="EQ105" s="644"/>
      <c r="ER105" s="644"/>
      <c r="ES105" s="644"/>
      <c r="ET105" s="644"/>
      <c r="EU105" s="644"/>
      <c r="EV105" s="644"/>
      <c r="EW105" s="644"/>
      <c r="EX105" s="644"/>
      <c r="EY105" s="644"/>
      <c r="EZ105" s="644"/>
      <c r="FA105" s="644"/>
      <c r="FB105" s="644"/>
      <c r="FC105" s="644"/>
      <c r="FD105" s="645"/>
      <c r="FE105" s="643"/>
      <c r="FF105" s="644"/>
      <c r="FG105" s="644"/>
      <c r="FH105" s="644"/>
      <c r="FI105" s="644"/>
      <c r="FJ105" s="644"/>
      <c r="FK105" s="644"/>
      <c r="FL105" s="644"/>
      <c r="FM105" s="644"/>
      <c r="FN105" s="644"/>
      <c r="FO105" s="644"/>
      <c r="FP105" s="644"/>
      <c r="FQ105" s="644"/>
      <c r="FR105" s="644"/>
      <c r="FS105" s="644"/>
      <c r="FT105" s="644"/>
      <c r="FU105" s="644"/>
      <c r="FV105" s="644"/>
      <c r="FW105" s="644"/>
      <c r="FX105" s="644"/>
      <c r="FY105" s="644"/>
      <c r="FZ105" s="644"/>
      <c r="GA105" s="644"/>
      <c r="GB105" s="645"/>
      <c r="GC105" s="616"/>
      <c r="GD105" s="617"/>
      <c r="GE105" s="617"/>
      <c r="GF105" s="618"/>
    </row>
    <row r="106" spans="1:188" s="333" customFormat="1" ht="5.25" customHeight="1" x14ac:dyDescent="0.75">
      <c r="A106" s="716"/>
      <c r="B106" s="714"/>
      <c r="C106" s="714"/>
      <c r="D106" s="715"/>
      <c r="E106" s="347"/>
      <c r="F106" s="693"/>
      <c r="G106" s="693"/>
      <c r="H106" s="693"/>
      <c r="I106" s="693"/>
      <c r="J106" s="693"/>
      <c r="K106" s="693"/>
      <c r="L106" s="693"/>
      <c r="M106" s="693"/>
      <c r="N106" s="693"/>
      <c r="O106" s="693"/>
      <c r="P106" s="693"/>
      <c r="Q106" s="693"/>
      <c r="R106" s="693"/>
      <c r="S106" s="694"/>
      <c r="T106" s="694"/>
      <c r="U106" s="694"/>
      <c r="V106" s="694"/>
      <c r="W106" s="694"/>
      <c r="X106" s="694"/>
      <c r="Y106" s="694"/>
      <c r="Z106" s="694"/>
      <c r="AA106" s="694"/>
      <c r="AB106" s="694"/>
      <c r="AC106" s="694"/>
      <c r="AD106" s="694"/>
      <c r="AE106" s="694"/>
      <c r="AF106" s="694"/>
      <c r="AG106" s="694"/>
      <c r="AH106" s="694"/>
      <c r="AI106" s="694"/>
      <c r="AJ106" s="694"/>
      <c r="AK106" s="694"/>
      <c r="AL106" s="694"/>
      <c r="AM106" s="694"/>
      <c r="AN106" s="694"/>
      <c r="AO106" s="694"/>
      <c r="AP106" s="694"/>
      <c r="AQ106" s="694"/>
      <c r="AR106" s="694"/>
      <c r="AS106" s="694"/>
      <c r="AT106" s="694"/>
      <c r="AU106" s="694"/>
      <c r="AV106" s="694"/>
      <c r="AW106" s="694"/>
      <c r="AX106" s="694"/>
      <c r="AY106" s="694"/>
      <c r="AZ106" s="694"/>
      <c r="BA106" s="694"/>
      <c r="BB106" s="694"/>
      <c r="BC106" s="694"/>
      <c r="BD106" s="694"/>
      <c r="BE106" s="694"/>
      <c r="BF106" s="694"/>
      <c r="BG106" s="694"/>
      <c r="BH106" s="694"/>
      <c r="BI106" s="694"/>
      <c r="BJ106" s="694"/>
      <c r="BK106" s="694"/>
      <c r="BL106" s="694"/>
      <c r="BM106" s="694"/>
      <c r="BN106" s="694"/>
      <c r="BO106" s="694"/>
      <c r="BP106" s="694"/>
      <c r="BQ106" s="694"/>
      <c r="BR106" s="694"/>
      <c r="BS106" s="694"/>
      <c r="BT106" s="694"/>
      <c r="BU106" s="694"/>
      <c r="BV106" s="694"/>
      <c r="BW106" s="694"/>
      <c r="BX106" s="694"/>
      <c r="BY106" s="694"/>
      <c r="BZ106" s="694"/>
      <c r="CA106" s="694"/>
      <c r="CB106" s="694"/>
      <c r="CC106" s="694"/>
      <c r="CD106" s="694"/>
      <c r="CE106" s="694"/>
      <c r="CF106" s="694"/>
      <c r="CG106" s="694"/>
      <c r="CH106" s="694"/>
      <c r="CI106" s="694"/>
      <c r="CJ106" s="694"/>
      <c r="CK106" s="694"/>
      <c r="CL106" s="694"/>
      <c r="CM106" s="694"/>
      <c r="CN106" s="694"/>
      <c r="CO106" s="694"/>
      <c r="CP106" s="694"/>
      <c r="CQ106" s="694"/>
      <c r="CR106" s="694"/>
      <c r="CS106" s="694"/>
      <c r="CT106" s="694"/>
      <c r="CU106" s="694"/>
      <c r="CV106" s="710"/>
      <c r="CW106" s="622"/>
      <c r="CX106" s="623"/>
      <c r="CY106" s="623"/>
      <c r="CZ106" s="623"/>
      <c r="DA106" s="623"/>
      <c r="DB106" s="623"/>
      <c r="DC106" s="623"/>
      <c r="DD106" s="623"/>
      <c r="DE106" s="623"/>
      <c r="DF106" s="623"/>
      <c r="DG106" s="623"/>
      <c r="DH106" s="623"/>
      <c r="DI106" s="623"/>
      <c r="DJ106" s="623"/>
      <c r="DK106" s="623"/>
      <c r="DL106" s="624"/>
      <c r="DM106" s="667"/>
      <c r="DN106" s="668"/>
      <c r="DO106" s="668"/>
      <c r="DP106" s="668"/>
      <c r="DQ106" s="668"/>
      <c r="DR106" s="668"/>
      <c r="DS106" s="668"/>
      <c r="DT106" s="668"/>
      <c r="DU106" s="668"/>
      <c r="DV106" s="668"/>
      <c r="DW106" s="668"/>
      <c r="DX106" s="668"/>
      <c r="DY106" s="668"/>
      <c r="DZ106" s="668"/>
      <c r="EA106" s="668"/>
      <c r="EB106" s="668"/>
      <c r="EC106" s="668"/>
      <c r="ED106" s="668"/>
      <c r="EE106" s="669"/>
      <c r="EF106" s="655"/>
      <c r="EG106" s="656"/>
      <c r="EH106" s="656"/>
      <c r="EI106" s="656"/>
      <c r="EJ106" s="656"/>
      <c r="EK106" s="657"/>
      <c r="EL106" s="643"/>
      <c r="EM106" s="644"/>
      <c r="EN106" s="644"/>
      <c r="EO106" s="644"/>
      <c r="EP106" s="644"/>
      <c r="EQ106" s="644"/>
      <c r="ER106" s="644"/>
      <c r="ES106" s="644"/>
      <c r="ET106" s="644"/>
      <c r="EU106" s="644"/>
      <c r="EV106" s="644"/>
      <c r="EW106" s="644"/>
      <c r="EX106" s="644"/>
      <c r="EY106" s="644"/>
      <c r="EZ106" s="644"/>
      <c r="FA106" s="644"/>
      <c r="FB106" s="644"/>
      <c r="FC106" s="644"/>
      <c r="FD106" s="645"/>
      <c r="FE106" s="643"/>
      <c r="FF106" s="644"/>
      <c r="FG106" s="644"/>
      <c r="FH106" s="644"/>
      <c r="FI106" s="644"/>
      <c r="FJ106" s="644"/>
      <c r="FK106" s="644"/>
      <c r="FL106" s="644"/>
      <c r="FM106" s="644"/>
      <c r="FN106" s="644"/>
      <c r="FO106" s="644"/>
      <c r="FP106" s="644"/>
      <c r="FQ106" s="644"/>
      <c r="FR106" s="644"/>
      <c r="FS106" s="644"/>
      <c r="FT106" s="644"/>
      <c r="FU106" s="644"/>
      <c r="FV106" s="644"/>
      <c r="FW106" s="644"/>
      <c r="FX106" s="644"/>
      <c r="FY106" s="644"/>
      <c r="FZ106" s="644"/>
      <c r="GA106" s="644"/>
      <c r="GB106" s="645"/>
      <c r="GC106" s="616"/>
      <c r="GD106" s="617"/>
      <c r="GE106" s="617"/>
      <c r="GF106" s="618"/>
    </row>
    <row r="107" spans="1:188" s="333" customFormat="1" ht="5.25" customHeight="1" x14ac:dyDescent="0.75">
      <c r="A107" s="716"/>
      <c r="B107" s="714"/>
      <c r="C107" s="714"/>
      <c r="D107" s="715"/>
      <c r="E107" s="347"/>
      <c r="F107" s="693"/>
      <c r="G107" s="693"/>
      <c r="H107" s="693"/>
      <c r="I107" s="693"/>
      <c r="J107" s="693"/>
      <c r="K107" s="693"/>
      <c r="L107" s="693"/>
      <c r="M107" s="693"/>
      <c r="N107" s="693"/>
      <c r="O107" s="693"/>
      <c r="P107" s="693"/>
      <c r="Q107" s="693"/>
      <c r="R107" s="693"/>
      <c r="S107" s="711"/>
      <c r="T107" s="711"/>
      <c r="U107" s="711"/>
      <c r="V107" s="711"/>
      <c r="W107" s="711"/>
      <c r="X107" s="711"/>
      <c r="Y107" s="711"/>
      <c r="Z107" s="711"/>
      <c r="AA107" s="711"/>
      <c r="AB107" s="711"/>
      <c r="AC107" s="711"/>
      <c r="AD107" s="711"/>
      <c r="AE107" s="711"/>
      <c r="AF107" s="711"/>
      <c r="AG107" s="711"/>
      <c r="AH107" s="711"/>
      <c r="AI107" s="711"/>
      <c r="AJ107" s="711"/>
      <c r="AK107" s="711"/>
      <c r="AL107" s="711"/>
      <c r="AM107" s="711"/>
      <c r="AN107" s="711"/>
      <c r="AO107" s="711"/>
      <c r="AP107" s="711"/>
      <c r="AQ107" s="711"/>
      <c r="AR107" s="711"/>
      <c r="AS107" s="711"/>
      <c r="AT107" s="711"/>
      <c r="AU107" s="711"/>
      <c r="AV107" s="711"/>
      <c r="AW107" s="711"/>
      <c r="AX107" s="711"/>
      <c r="AY107" s="711"/>
      <c r="AZ107" s="711"/>
      <c r="BA107" s="711"/>
      <c r="BB107" s="711"/>
      <c r="BC107" s="711"/>
      <c r="BD107" s="711"/>
      <c r="BE107" s="711"/>
      <c r="BF107" s="711"/>
      <c r="BG107" s="711"/>
      <c r="BH107" s="711"/>
      <c r="BI107" s="711"/>
      <c r="BJ107" s="711"/>
      <c r="BK107" s="711"/>
      <c r="BL107" s="711"/>
      <c r="BM107" s="711"/>
      <c r="BN107" s="711"/>
      <c r="BO107" s="711"/>
      <c r="BP107" s="711"/>
      <c r="BQ107" s="711"/>
      <c r="BR107" s="711"/>
      <c r="BS107" s="711"/>
      <c r="BT107" s="711"/>
      <c r="BU107" s="711"/>
      <c r="BV107" s="711"/>
      <c r="BW107" s="711"/>
      <c r="BX107" s="711"/>
      <c r="BY107" s="711"/>
      <c r="BZ107" s="711"/>
      <c r="CA107" s="711"/>
      <c r="CB107" s="711"/>
      <c r="CC107" s="711"/>
      <c r="CD107" s="711"/>
      <c r="CE107" s="711"/>
      <c r="CF107" s="711"/>
      <c r="CG107" s="711"/>
      <c r="CH107" s="711"/>
      <c r="CI107" s="711"/>
      <c r="CJ107" s="711"/>
      <c r="CK107" s="711"/>
      <c r="CL107" s="711"/>
      <c r="CM107" s="711"/>
      <c r="CN107" s="711"/>
      <c r="CO107" s="711"/>
      <c r="CP107" s="711"/>
      <c r="CQ107" s="711"/>
      <c r="CR107" s="711"/>
      <c r="CS107" s="711"/>
      <c r="CT107" s="711"/>
      <c r="CU107" s="711"/>
      <c r="CV107" s="712"/>
      <c r="CW107" s="625"/>
      <c r="CX107" s="626"/>
      <c r="CY107" s="626"/>
      <c r="CZ107" s="626"/>
      <c r="DA107" s="626"/>
      <c r="DB107" s="626"/>
      <c r="DC107" s="626"/>
      <c r="DD107" s="626"/>
      <c r="DE107" s="626"/>
      <c r="DF107" s="626"/>
      <c r="DG107" s="626"/>
      <c r="DH107" s="626"/>
      <c r="DI107" s="626"/>
      <c r="DJ107" s="626"/>
      <c r="DK107" s="626"/>
      <c r="DL107" s="627"/>
      <c r="DM107" s="670"/>
      <c r="DN107" s="671"/>
      <c r="DO107" s="671"/>
      <c r="DP107" s="671"/>
      <c r="DQ107" s="671"/>
      <c r="DR107" s="671"/>
      <c r="DS107" s="671"/>
      <c r="DT107" s="671"/>
      <c r="DU107" s="671"/>
      <c r="DV107" s="671"/>
      <c r="DW107" s="671"/>
      <c r="DX107" s="671"/>
      <c r="DY107" s="671"/>
      <c r="DZ107" s="671"/>
      <c r="EA107" s="671"/>
      <c r="EB107" s="671"/>
      <c r="EC107" s="671"/>
      <c r="ED107" s="671"/>
      <c r="EE107" s="672"/>
      <c r="EF107" s="658"/>
      <c r="EG107" s="659"/>
      <c r="EH107" s="659"/>
      <c r="EI107" s="659"/>
      <c r="EJ107" s="659"/>
      <c r="EK107" s="660"/>
      <c r="EL107" s="646"/>
      <c r="EM107" s="647"/>
      <c r="EN107" s="647"/>
      <c r="EO107" s="647"/>
      <c r="EP107" s="647"/>
      <c r="EQ107" s="647"/>
      <c r="ER107" s="647"/>
      <c r="ES107" s="647"/>
      <c r="ET107" s="647"/>
      <c r="EU107" s="647"/>
      <c r="EV107" s="647"/>
      <c r="EW107" s="647"/>
      <c r="EX107" s="647"/>
      <c r="EY107" s="647"/>
      <c r="EZ107" s="647"/>
      <c r="FA107" s="647"/>
      <c r="FB107" s="647"/>
      <c r="FC107" s="647"/>
      <c r="FD107" s="648"/>
      <c r="FE107" s="646"/>
      <c r="FF107" s="647"/>
      <c r="FG107" s="647"/>
      <c r="FH107" s="647"/>
      <c r="FI107" s="647"/>
      <c r="FJ107" s="647"/>
      <c r="FK107" s="647"/>
      <c r="FL107" s="647"/>
      <c r="FM107" s="647"/>
      <c r="FN107" s="647"/>
      <c r="FO107" s="647"/>
      <c r="FP107" s="647"/>
      <c r="FQ107" s="647"/>
      <c r="FR107" s="647"/>
      <c r="FS107" s="647"/>
      <c r="FT107" s="647"/>
      <c r="FU107" s="647"/>
      <c r="FV107" s="647"/>
      <c r="FW107" s="647"/>
      <c r="FX107" s="647"/>
      <c r="FY107" s="647"/>
      <c r="FZ107" s="647"/>
      <c r="GA107" s="647"/>
      <c r="GB107" s="648"/>
      <c r="GC107" s="619"/>
      <c r="GD107" s="620"/>
      <c r="GE107" s="620"/>
      <c r="GF107" s="621"/>
    </row>
    <row r="108" spans="1:188" s="333" customFormat="1" ht="4.5" customHeight="1" x14ac:dyDescent="0.75">
      <c r="A108" s="716"/>
      <c r="B108" s="714"/>
      <c r="C108" s="714"/>
      <c r="D108" s="715"/>
      <c r="E108" s="347"/>
      <c r="F108" s="693" t="s">
        <v>6</v>
      </c>
      <c r="G108" s="693"/>
      <c r="H108" s="693"/>
      <c r="I108" s="693"/>
      <c r="J108" s="693"/>
      <c r="K108" s="694" t="str">
        <f ca="1">IF($A99="","",VLOOKUP($A99,DT!$A$2:$M$252,6))</f>
        <v/>
      </c>
      <c r="L108" s="695"/>
      <c r="M108" s="695"/>
      <c r="N108" s="695"/>
      <c r="O108" s="695"/>
      <c r="P108" s="695"/>
      <c r="Q108" s="695"/>
      <c r="R108" s="695"/>
      <c r="S108" s="695"/>
      <c r="T108" s="695"/>
      <c r="U108" s="695"/>
      <c r="V108" s="695"/>
      <c r="W108" s="695"/>
      <c r="X108" s="695"/>
      <c r="Y108" s="695"/>
      <c r="Z108" s="695"/>
      <c r="AA108" s="695"/>
      <c r="AB108" s="695"/>
      <c r="AC108" s="695"/>
      <c r="AD108" s="695"/>
      <c r="AE108" s="695"/>
      <c r="AF108" s="695"/>
      <c r="AG108" s="695"/>
      <c r="AH108" s="695"/>
      <c r="AI108" s="695"/>
      <c r="AJ108" s="695"/>
      <c r="AK108" s="695"/>
      <c r="AL108" s="695"/>
      <c r="AM108" s="695"/>
      <c r="AN108" s="695"/>
      <c r="AO108" s="695"/>
      <c r="AP108" s="695"/>
      <c r="AQ108" s="695"/>
      <c r="AR108" s="695"/>
      <c r="AS108" s="695"/>
      <c r="AT108" s="695"/>
      <c r="AU108" s="695"/>
      <c r="AV108" s="695"/>
      <c r="AW108" s="696"/>
      <c r="AX108" s="696"/>
      <c r="AY108" s="696"/>
      <c r="AZ108" s="695"/>
      <c r="BA108" s="695"/>
      <c r="BB108" s="695"/>
      <c r="BC108" s="695"/>
      <c r="BD108" s="695"/>
      <c r="BE108" s="695"/>
      <c r="BF108" s="695"/>
      <c r="BG108" s="695"/>
      <c r="BH108" s="695"/>
      <c r="BI108" s="695"/>
      <c r="BJ108" s="695"/>
      <c r="BK108" s="695"/>
      <c r="BL108" s="695"/>
      <c r="BM108" s="695"/>
      <c r="BN108" s="695"/>
      <c r="BO108" s="695"/>
      <c r="BP108" s="695"/>
      <c r="BQ108" s="695"/>
      <c r="BR108" s="695"/>
      <c r="BS108" s="695"/>
      <c r="BT108" s="695"/>
      <c r="BU108" s="695"/>
      <c r="BV108" s="695"/>
      <c r="BW108" s="695"/>
      <c r="BX108" s="695"/>
      <c r="BY108" s="695"/>
      <c r="BZ108" s="695"/>
      <c r="CA108" s="695"/>
      <c r="CB108" s="695"/>
      <c r="CC108" s="695"/>
      <c r="CD108" s="695"/>
      <c r="CE108" s="695"/>
      <c r="CF108" s="695"/>
      <c r="CG108" s="695"/>
      <c r="CH108" s="695"/>
      <c r="CI108" s="695"/>
      <c r="CJ108" s="695"/>
      <c r="CK108" s="695"/>
      <c r="CL108" s="695"/>
      <c r="CM108" s="695"/>
      <c r="CN108" s="695"/>
      <c r="CO108" s="695"/>
      <c r="CP108" s="695"/>
      <c r="CQ108" s="695"/>
      <c r="CR108" s="695"/>
      <c r="CS108" s="695"/>
      <c r="CT108" s="695"/>
      <c r="CU108" s="695"/>
      <c r="CV108" s="338"/>
      <c r="CW108" s="622"/>
      <c r="CX108" s="623"/>
      <c r="CY108" s="623"/>
      <c r="CZ108" s="623"/>
      <c r="DA108" s="623"/>
      <c r="DB108" s="623"/>
      <c r="DC108" s="623"/>
      <c r="DD108" s="623"/>
      <c r="DE108" s="623"/>
      <c r="DF108" s="623"/>
      <c r="DG108" s="623"/>
      <c r="DH108" s="623"/>
      <c r="DI108" s="623"/>
      <c r="DJ108" s="623"/>
      <c r="DK108" s="623"/>
      <c r="DL108" s="624"/>
      <c r="DM108" s="427"/>
      <c r="DN108" s="428"/>
      <c r="DO108" s="428"/>
      <c r="DP108" s="428"/>
      <c r="DQ108" s="428"/>
      <c r="DR108" s="428"/>
      <c r="DS108" s="428"/>
      <c r="DT108" s="428"/>
      <c r="DU108" s="428"/>
      <c r="DV108" s="428"/>
      <c r="DW108" s="428"/>
      <c r="DX108" s="428"/>
      <c r="DY108" s="428"/>
      <c r="DZ108" s="428"/>
      <c r="EA108" s="428"/>
      <c r="EB108" s="428"/>
      <c r="EC108" s="428"/>
      <c r="ED108" s="428"/>
      <c r="EE108" s="429"/>
      <c r="EF108" s="540"/>
      <c r="EG108" s="541"/>
      <c r="EH108" s="541"/>
      <c r="EI108" s="541"/>
      <c r="EJ108" s="541"/>
      <c r="EK108" s="542"/>
      <c r="EL108" s="389"/>
      <c r="EM108" s="390"/>
      <c r="EN108" s="390"/>
      <c r="EO108" s="390"/>
      <c r="EP108" s="390"/>
      <c r="EQ108" s="390"/>
      <c r="ER108" s="390"/>
      <c r="ES108" s="390"/>
      <c r="ET108" s="390"/>
      <c r="EU108" s="390"/>
      <c r="EV108" s="390"/>
      <c r="EW108" s="390"/>
      <c r="EX108" s="390"/>
      <c r="EY108" s="390"/>
      <c r="EZ108" s="390"/>
      <c r="FA108" s="390"/>
      <c r="FB108" s="390"/>
      <c r="FC108" s="390"/>
      <c r="FD108" s="391"/>
      <c r="FE108" s="389"/>
      <c r="FF108" s="390"/>
      <c r="FG108" s="390"/>
      <c r="FH108" s="390"/>
      <c r="FI108" s="390"/>
      <c r="FJ108" s="390"/>
      <c r="FK108" s="390"/>
      <c r="FL108" s="390"/>
      <c r="FM108" s="390"/>
      <c r="FN108" s="390"/>
      <c r="FO108" s="390"/>
      <c r="FP108" s="390"/>
      <c r="FQ108" s="390"/>
      <c r="FR108" s="390"/>
      <c r="FS108" s="390"/>
      <c r="FT108" s="390"/>
      <c r="FU108" s="390"/>
      <c r="FV108" s="390"/>
      <c r="FW108" s="390"/>
      <c r="FX108" s="390"/>
      <c r="FY108" s="390"/>
      <c r="FZ108" s="390"/>
      <c r="GA108" s="390"/>
      <c r="GB108" s="391"/>
      <c r="GC108" s="411"/>
      <c r="GD108" s="412"/>
      <c r="GE108" s="412"/>
      <c r="GF108" s="413"/>
    </row>
    <row r="109" spans="1:188" s="333" customFormat="1" ht="4.5" customHeight="1" x14ac:dyDescent="0.75">
      <c r="A109" s="716"/>
      <c r="B109" s="714"/>
      <c r="C109" s="714"/>
      <c r="D109" s="715"/>
      <c r="E109" s="347"/>
      <c r="F109" s="693"/>
      <c r="G109" s="693"/>
      <c r="H109" s="693"/>
      <c r="I109" s="693"/>
      <c r="J109" s="693"/>
      <c r="K109" s="695"/>
      <c r="L109" s="695"/>
      <c r="M109" s="695"/>
      <c r="N109" s="695"/>
      <c r="O109" s="695"/>
      <c r="P109" s="695"/>
      <c r="Q109" s="695"/>
      <c r="R109" s="695"/>
      <c r="S109" s="695"/>
      <c r="T109" s="695"/>
      <c r="U109" s="695"/>
      <c r="V109" s="695"/>
      <c r="W109" s="695"/>
      <c r="X109" s="695"/>
      <c r="Y109" s="695"/>
      <c r="Z109" s="695"/>
      <c r="AA109" s="695"/>
      <c r="AB109" s="695"/>
      <c r="AC109" s="695"/>
      <c r="AD109" s="695"/>
      <c r="AE109" s="695"/>
      <c r="AF109" s="695"/>
      <c r="AG109" s="695"/>
      <c r="AH109" s="695"/>
      <c r="AI109" s="695"/>
      <c r="AJ109" s="695"/>
      <c r="AK109" s="695"/>
      <c r="AL109" s="695"/>
      <c r="AM109" s="695"/>
      <c r="AN109" s="695"/>
      <c r="AO109" s="695"/>
      <c r="AP109" s="695"/>
      <c r="AQ109" s="695"/>
      <c r="AR109" s="695"/>
      <c r="AS109" s="695"/>
      <c r="AT109" s="695"/>
      <c r="AU109" s="695"/>
      <c r="AV109" s="695"/>
      <c r="AW109" s="695"/>
      <c r="AX109" s="695"/>
      <c r="AY109" s="695"/>
      <c r="AZ109" s="695"/>
      <c r="BA109" s="695"/>
      <c r="BB109" s="695"/>
      <c r="BC109" s="695"/>
      <c r="BD109" s="695"/>
      <c r="BE109" s="695"/>
      <c r="BF109" s="695"/>
      <c r="BG109" s="695"/>
      <c r="BH109" s="695"/>
      <c r="BI109" s="695"/>
      <c r="BJ109" s="695"/>
      <c r="BK109" s="695"/>
      <c r="BL109" s="695"/>
      <c r="BM109" s="695"/>
      <c r="BN109" s="695"/>
      <c r="BO109" s="695"/>
      <c r="BP109" s="695"/>
      <c r="BQ109" s="695"/>
      <c r="BR109" s="695"/>
      <c r="BS109" s="695"/>
      <c r="BT109" s="695"/>
      <c r="BU109" s="695"/>
      <c r="BV109" s="695"/>
      <c r="BW109" s="695"/>
      <c r="BX109" s="695"/>
      <c r="BY109" s="695"/>
      <c r="BZ109" s="695"/>
      <c r="CA109" s="695"/>
      <c r="CB109" s="695"/>
      <c r="CC109" s="695"/>
      <c r="CD109" s="695"/>
      <c r="CE109" s="695"/>
      <c r="CF109" s="695"/>
      <c r="CG109" s="695"/>
      <c r="CH109" s="695"/>
      <c r="CI109" s="695"/>
      <c r="CJ109" s="695"/>
      <c r="CK109" s="695"/>
      <c r="CL109" s="695"/>
      <c r="CM109" s="695"/>
      <c r="CN109" s="695"/>
      <c r="CO109" s="695"/>
      <c r="CP109" s="695"/>
      <c r="CQ109" s="695"/>
      <c r="CR109" s="695"/>
      <c r="CS109" s="695"/>
      <c r="CT109" s="695"/>
      <c r="CU109" s="695"/>
      <c r="CV109" s="338"/>
      <c r="CW109" s="622"/>
      <c r="CX109" s="623"/>
      <c r="CY109" s="623"/>
      <c r="CZ109" s="623"/>
      <c r="DA109" s="623"/>
      <c r="DB109" s="623"/>
      <c r="DC109" s="623"/>
      <c r="DD109" s="623"/>
      <c r="DE109" s="623"/>
      <c r="DF109" s="623"/>
      <c r="DG109" s="623"/>
      <c r="DH109" s="623"/>
      <c r="DI109" s="623"/>
      <c r="DJ109" s="623"/>
      <c r="DK109" s="623"/>
      <c r="DL109" s="624"/>
      <c r="DM109" s="628"/>
      <c r="DN109" s="629"/>
      <c r="DO109" s="629"/>
      <c r="DP109" s="629"/>
      <c r="DQ109" s="629"/>
      <c r="DR109" s="629"/>
      <c r="DS109" s="629"/>
      <c r="DT109" s="629"/>
      <c r="DU109" s="629"/>
      <c r="DV109" s="629"/>
      <c r="DW109" s="629"/>
      <c r="DX109" s="629"/>
      <c r="DY109" s="629"/>
      <c r="DZ109" s="629"/>
      <c r="EA109" s="629"/>
      <c r="EB109" s="629"/>
      <c r="EC109" s="629"/>
      <c r="ED109" s="629"/>
      <c r="EE109" s="630"/>
      <c r="EF109" s="655"/>
      <c r="EG109" s="656"/>
      <c r="EH109" s="656"/>
      <c r="EI109" s="656"/>
      <c r="EJ109" s="656"/>
      <c r="EK109" s="657"/>
      <c r="EL109" s="643"/>
      <c r="EM109" s="644"/>
      <c r="EN109" s="644"/>
      <c r="EO109" s="644"/>
      <c r="EP109" s="644"/>
      <c r="EQ109" s="644"/>
      <c r="ER109" s="644"/>
      <c r="ES109" s="644"/>
      <c r="ET109" s="644"/>
      <c r="EU109" s="644"/>
      <c r="EV109" s="644"/>
      <c r="EW109" s="644"/>
      <c r="EX109" s="644"/>
      <c r="EY109" s="644"/>
      <c r="EZ109" s="644"/>
      <c r="FA109" s="644"/>
      <c r="FB109" s="644"/>
      <c r="FC109" s="644"/>
      <c r="FD109" s="645"/>
      <c r="FE109" s="643"/>
      <c r="FF109" s="644"/>
      <c r="FG109" s="644"/>
      <c r="FH109" s="644"/>
      <c r="FI109" s="644"/>
      <c r="FJ109" s="644"/>
      <c r="FK109" s="644"/>
      <c r="FL109" s="644"/>
      <c r="FM109" s="644"/>
      <c r="FN109" s="644"/>
      <c r="FO109" s="644"/>
      <c r="FP109" s="644"/>
      <c r="FQ109" s="644"/>
      <c r="FR109" s="644"/>
      <c r="FS109" s="644"/>
      <c r="FT109" s="644"/>
      <c r="FU109" s="644"/>
      <c r="FV109" s="644"/>
      <c r="FW109" s="644"/>
      <c r="FX109" s="644"/>
      <c r="FY109" s="644"/>
      <c r="FZ109" s="644"/>
      <c r="GA109" s="644"/>
      <c r="GB109" s="645"/>
      <c r="GC109" s="616"/>
      <c r="GD109" s="617"/>
      <c r="GE109" s="617"/>
      <c r="GF109" s="618"/>
    </row>
    <row r="110" spans="1:188" s="333" customFormat="1" ht="3.75" customHeight="1" x14ac:dyDescent="0.75">
      <c r="A110" s="716"/>
      <c r="B110" s="714"/>
      <c r="C110" s="714"/>
      <c r="D110" s="715"/>
      <c r="E110" s="347"/>
      <c r="F110" s="693"/>
      <c r="G110" s="693"/>
      <c r="H110" s="693"/>
      <c r="I110" s="693"/>
      <c r="J110" s="693"/>
      <c r="K110" s="695"/>
      <c r="L110" s="695"/>
      <c r="M110" s="695"/>
      <c r="N110" s="695"/>
      <c r="O110" s="695"/>
      <c r="P110" s="695"/>
      <c r="Q110" s="695"/>
      <c r="R110" s="695"/>
      <c r="S110" s="695"/>
      <c r="T110" s="695"/>
      <c r="U110" s="695"/>
      <c r="V110" s="695"/>
      <c r="W110" s="695"/>
      <c r="X110" s="695"/>
      <c r="Y110" s="695"/>
      <c r="Z110" s="695"/>
      <c r="AA110" s="695"/>
      <c r="AB110" s="695"/>
      <c r="AC110" s="695"/>
      <c r="AD110" s="695"/>
      <c r="AE110" s="695"/>
      <c r="AF110" s="695"/>
      <c r="AG110" s="695"/>
      <c r="AH110" s="695"/>
      <c r="AI110" s="695"/>
      <c r="AJ110" s="695"/>
      <c r="AK110" s="695"/>
      <c r="AL110" s="695"/>
      <c r="AM110" s="695"/>
      <c r="AN110" s="695"/>
      <c r="AO110" s="695"/>
      <c r="AP110" s="695"/>
      <c r="AQ110" s="695"/>
      <c r="AR110" s="695"/>
      <c r="AS110" s="695"/>
      <c r="AT110" s="695"/>
      <c r="AU110" s="695"/>
      <c r="AV110" s="695"/>
      <c r="AW110" s="695"/>
      <c r="AX110" s="695"/>
      <c r="AY110" s="695"/>
      <c r="AZ110" s="695"/>
      <c r="BA110" s="695"/>
      <c r="BB110" s="695"/>
      <c r="BC110" s="695"/>
      <c r="BD110" s="695"/>
      <c r="BE110" s="695"/>
      <c r="BF110" s="695"/>
      <c r="BG110" s="695"/>
      <c r="BH110" s="695"/>
      <c r="BI110" s="695"/>
      <c r="BJ110" s="695"/>
      <c r="BK110" s="695"/>
      <c r="BL110" s="695"/>
      <c r="BM110" s="695"/>
      <c r="BN110" s="695"/>
      <c r="BO110" s="695"/>
      <c r="BP110" s="695"/>
      <c r="BQ110" s="695"/>
      <c r="BR110" s="695"/>
      <c r="BS110" s="695"/>
      <c r="BT110" s="695"/>
      <c r="BU110" s="695"/>
      <c r="BV110" s="695"/>
      <c r="BW110" s="695"/>
      <c r="BX110" s="695"/>
      <c r="BY110" s="695"/>
      <c r="BZ110" s="695"/>
      <c r="CA110" s="695"/>
      <c r="CB110" s="695"/>
      <c r="CC110" s="695"/>
      <c r="CD110" s="695"/>
      <c r="CE110" s="695"/>
      <c r="CF110" s="695"/>
      <c r="CG110" s="695"/>
      <c r="CH110" s="695"/>
      <c r="CI110" s="695"/>
      <c r="CJ110" s="695"/>
      <c r="CK110" s="695"/>
      <c r="CL110" s="695"/>
      <c r="CM110" s="695"/>
      <c r="CN110" s="695"/>
      <c r="CO110" s="695"/>
      <c r="CP110" s="695"/>
      <c r="CQ110" s="695"/>
      <c r="CR110" s="695"/>
      <c r="CS110" s="695"/>
      <c r="CT110" s="695"/>
      <c r="CU110" s="695"/>
      <c r="CV110" s="338"/>
      <c r="CW110" s="622"/>
      <c r="CX110" s="623"/>
      <c r="CY110" s="623"/>
      <c r="CZ110" s="623"/>
      <c r="DA110" s="623"/>
      <c r="DB110" s="623"/>
      <c r="DC110" s="623"/>
      <c r="DD110" s="623"/>
      <c r="DE110" s="623"/>
      <c r="DF110" s="623"/>
      <c r="DG110" s="623"/>
      <c r="DH110" s="623"/>
      <c r="DI110" s="623"/>
      <c r="DJ110" s="623"/>
      <c r="DK110" s="623"/>
      <c r="DL110" s="624"/>
      <c r="DM110" s="628"/>
      <c r="DN110" s="629"/>
      <c r="DO110" s="629"/>
      <c r="DP110" s="629"/>
      <c r="DQ110" s="629"/>
      <c r="DR110" s="629"/>
      <c r="DS110" s="629"/>
      <c r="DT110" s="629"/>
      <c r="DU110" s="629"/>
      <c r="DV110" s="629"/>
      <c r="DW110" s="629"/>
      <c r="DX110" s="629"/>
      <c r="DY110" s="629"/>
      <c r="DZ110" s="629"/>
      <c r="EA110" s="629"/>
      <c r="EB110" s="629"/>
      <c r="EC110" s="629"/>
      <c r="ED110" s="629"/>
      <c r="EE110" s="630"/>
      <c r="EF110" s="655"/>
      <c r="EG110" s="656"/>
      <c r="EH110" s="656"/>
      <c r="EI110" s="656"/>
      <c r="EJ110" s="656"/>
      <c r="EK110" s="657"/>
      <c r="EL110" s="643"/>
      <c r="EM110" s="644"/>
      <c r="EN110" s="644"/>
      <c r="EO110" s="644"/>
      <c r="EP110" s="644"/>
      <c r="EQ110" s="644"/>
      <c r="ER110" s="644"/>
      <c r="ES110" s="644"/>
      <c r="ET110" s="644"/>
      <c r="EU110" s="644"/>
      <c r="EV110" s="644"/>
      <c r="EW110" s="644"/>
      <c r="EX110" s="644"/>
      <c r="EY110" s="644"/>
      <c r="EZ110" s="644"/>
      <c r="FA110" s="644"/>
      <c r="FB110" s="644"/>
      <c r="FC110" s="644"/>
      <c r="FD110" s="645"/>
      <c r="FE110" s="643"/>
      <c r="FF110" s="644"/>
      <c r="FG110" s="644"/>
      <c r="FH110" s="644"/>
      <c r="FI110" s="644"/>
      <c r="FJ110" s="644"/>
      <c r="FK110" s="644"/>
      <c r="FL110" s="644"/>
      <c r="FM110" s="644"/>
      <c r="FN110" s="644"/>
      <c r="FO110" s="644"/>
      <c r="FP110" s="644"/>
      <c r="FQ110" s="644"/>
      <c r="FR110" s="644"/>
      <c r="FS110" s="644"/>
      <c r="FT110" s="644"/>
      <c r="FU110" s="644"/>
      <c r="FV110" s="644"/>
      <c r="FW110" s="644"/>
      <c r="FX110" s="644"/>
      <c r="FY110" s="644"/>
      <c r="FZ110" s="644"/>
      <c r="GA110" s="644"/>
      <c r="GB110" s="645"/>
      <c r="GC110" s="616"/>
      <c r="GD110" s="617"/>
      <c r="GE110" s="617"/>
      <c r="GF110" s="618"/>
    </row>
    <row r="111" spans="1:188" s="333" customFormat="1" ht="2.25" customHeight="1" x14ac:dyDescent="0.75">
      <c r="A111" s="716"/>
      <c r="B111" s="714"/>
      <c r="C111" s="714"/>
      <c r="D111" s="715"/>
      <c r="E111" s="347"/>
      <c r="F111" s="693"/>
      <c r="G111" s="693"/>
      <c r="H111" s="693"/>
      <c r="I111" s="693"/>
      <c r="J111" s="693"/>
      <c r="K111" s="695"/>
      <c r="L111" s="695"/>
      <c r="M111" s="695"/>
      <c r="N111" s="695"/>
      <c r="O111" s="695"/>
      <c r="P111" s="695"/>
      <c r="Q111" s="695"/>
      <c r="R111" s="695"/>
      <c r="S111" s="695"/>
      <c r="T111" s="695"/>
      <c r="U111" s="695"/>
      <c r="V111" s="695"/>
      <c r="W111" s="695"/>
      <c r="X111" s="695"/>
      <c r="Y111" s="695"/>
      <c r="Z111" s="695"/>
      <c r="AA111" s="695"/>
      <c r="AB111" s="695"/>
      <c r="AC111" s="695"/>
      <c r="AD111" s="695"/>
      <c r="AE111" s="695"/>
      <c r="AF111" s="695"/>
      <c r="AG111" s="695"/>
      <c r="AH111" s="695"/>
      <c r="AI111" s="695"/>
      <c r="AJ111" s="695"/>
      <c r="AK111" s="695"/>
      <c r="AL111" s="695"/>
      <c r="AM111" s="695"/>
      <c r="AN111" s="695"/>
      <c r="AO111" s="695"/>
      <c r="AP111" s="695"/>
      <c r="AQ111" s="695"/>
      <c r="AR111" s="695"/>
      <c r="AS111" s="695"/>
      <c r="AT111" s="695"/>
      <c r="AU111" s="695"/>
      <c r="AV111" s="695"/>
      <c r="AW111" s="695"/>
      <c r="AX111" s="695"/>
      <c r="AY111" s="695"/>
      <c r="AZ111" s="695"/>
      <c r="BA111" s="695"/>
      <c r="BB111" s="695"/>
      <c r="BC111" s="695"/>
      <c r="BD111" s="695"/>
      <c r="BE111" s="695"/>
      <c r="BF111" s="695"/>
      <c r="BG111" s="695"/>
      <c r="BH111" s="695"/>
      <c r="BI111" s="695"/>
      <c r="BJ111" s="695"/>
      <c r="BK111" s="695"/>
      <c r="BL111" s="695"/>
      <c r="BM111" s="695"/>
      <c r="BN111" s="695"/>
      <c r="BO111" s="695"/>
      <c r="BP111" s="695"/>
      <c r="BQ111" s="695"/>
      <c r="BR111" s="695"/>
      <c r="BS111" s="695"/>
      <c r="BT111" s="695"/>
      <c r="BU111" s="695"/>
      <c r="BV111" s="695"/>
      <c r="BW111" s="695"/>
      <c r="BX111" s="695"/>
      <c r="BY111" s="695"/>
      <c r="BZ111" s="695"/>
      <c r="CA111" s="695"/>
      <c r="CB111" s="695"/>
      <c r="CC111" s="695"/>
      <c r="CD111" s="695"/>
      <c r="CE111" s="695"/>
      <c r="CF111" s="695"/>
      <c r="CG111" s="695"/>
      <c r="CH111" s="695"/>
      <c r="CI111" s="695"/>
      <c r="CJ111" s="695"/>
      <c r="CK111" s="695"/>
      <c r="CL111" s="695"/>
      <c r="CM111" s="695"/>
      <c r="CN111" s="695"/>
      <c r="CO111" s="695"/>
      <c r="CP111" s="695"/>
      <c r="CQ111" s="695"/>
      <c r="CR111" s="695"/>
      <c r="CS111" s="695"/>
      <c r="CT111" s="695"/>
      <c r="CU111" s="695"/>
      <c r="CV111" s="338"/>
      <c r="CW111" s="622"/>
      <c r="CX111" s="623"/>
      <c r="CY111" s="623"/>
      <c r="CZ111" s="623"/>
      <c r="DA111" s="623"/>
      <c r="DB111" s="623"/>
      <c r="DC111" s="623"/>
      <c r="DD111" s="623"/>
      <c r="DE111" s="623"/>
      <c r="DF111" s="623"/>
      <c r="DG111" s="623"/>
      <c r="DH111" s="623"/>
      <c r="DI111" s="623"/>
      <c r="DJ111" s="623"/>
      <c r="DK111" s="623"/>
      <c r="DL111" s="624"/>
      <c r="DM111" s="628"/>
      <c r="DN111" s="629"/>
      <c r="DO111" s="629"/>
      <c r="DP111" s="629"/>
      <c r="DQ111" s="629"/>
      <c r="DR111" s="629"/>
      <c r="DS111" s="629"/>
      <c r="DT111" s="629"/>
      <c r="DU111" s="629"/>
      <c r="DV111" s="629"/>
      <c r="DW111" s="629"/>
      <c r="DX111" s="629"/>
      <c r="DY111" s="629"/>
      <c r="DZ111" s="629"/>
      <c r="EA111" s="629"/>
      <c r="EB111" s="629"/>
      <c r="EC111" s="629"/>
      <c r="ED111" s="629"/>
      <c r="EE111" s="630"/>
      <c r="EF111" s="655"/>
      <c r="EG111" s="656"/>
      <c r="EH111" s="656"/>
      <c r="EI111" s="656"/>
      <c r="EJ111" s="656"/>
      <c r="EK111" s="657"/>
      <c r="EL111" s="643"/>
      <c r="EM111" s="644"/>
      <c r="EN111" s="644"/>
      <c r="EO111" s="644"/>
      <c r="EP111" s="644"/>
      <c r="EQ111" s="644"/>
      <c r="ER111" s="644"/>
      <c r="ES111" s="644"/>
      <c r="ET111" s="644"/>
      <c r="EU111" s="644"/>
      <c r="EV111" s="644"/>
      <c r="EW111" s="644"/>
      <c r="EX111" s="644"/>
      <c r="EY111" s="644"/>
      <c r="EZ111" s="644"/>
      <c r="FA111" s="644"/>
      <c r="FB111" s="644"/>
      <c r="FC111" s="644"/>
      <c r="FD111" s="645"/>
      <c r="FE111" s="643"/>
      <c r="FF111" s="644"/>
      <c r="FG111" s="644"/>
      <c r="FH111" s="644"/>
      <c r="FI111" s="644"/>
      <c r="FJ111" s="644"/>
      <c r="FK111" s="644"/>
      <c r="FL111" s="644"/>
      <c r="FM111" s="644"/>
      <c r="FN111" s="644"/>
      <c r="FO111" s="644"/>
      <c r="FP111" s="644"/>
      <c r="FQ111" s="644"/>
      <c r="FR111" s="644"/>
      <c r="FS111" s="644"/>
      <c r="FT111" s="644"/>
      <c r="FU111" s="644"/>
      <c r="FV111" s="644"/>
      <c r="FW111" s="644"/>
      <c r="FX111" s="644"/>
      <c r="FY111" s="644"/>
      <c r="FZ111" s="644"/>
      <c r="GA111" s="644"/>
      <c r="GB111" s="645"/>
      <c r="GC111" s="616"/>
      <c r="GD111" s="617"/>
      <c r="GE111" s="617"/>
      <c r="GF111" s="618"/>
    </row>
    <row r="112" spans="1:188" s="333" customFormat="1" ht="4.5" customHeight="1" x14ac:dyDescent="0.75">
      <c r="A112" s="716"/>
      <c r="B112" s="714"/>
      <c r="C112" s="714"/>
      <c r="D112" s="715"/>
      <c r="E112" s="347"/>
      <c r="F112" s="693"/>
      <c r="G112" s="693"/>
      <c r="H112" s="693"/>
      <c r="I112" s="693"/>
      <c r="J112" s="693"/>
      <c r="K112" s="697"/>
      <c r="L112" s="697"/>
      <c r="M112" s="697"/>
      <c r="N112" s="697"/>
      <c r="O112" s="697"/>
      <c r="P112" s="697"/>
      <c r="Q112" s="697"/>
      <c r="R112" s="697"/>
      <c r="S112" s="697"/>
      <c r="T112" s="697"/>
      <c r="U112" s="697"/>
      <c r="V112" s="697"/>
      <c r="W112" s="697"/>
      <c r="X112" s="697"/>
      <c r="Y112" s="697"/>
      <c r="Z112" s="697"/>
      <c r="AA112" s="697"/>
      <c r="AB112" s="697"/>
      <c r="AC112" s="697"/>
      <c r="AD112" s="697"/>
      <c r="AE112" s="697"/>
      <c r="AF112" s="697"/>
      <c r="AG112" s="697"/>
      <c r="AH112" s="697"/>
      <c r="AI112" s="697"/>
      <c r="AJ112" s="697"/>
      <c r="AK112" s="697"/>
      <c r="AL112" s="697"/>
      <c r="AM112" s="697"/>
      <c r="AN112" s="697"/>
      <c r="AO112" s="697"/>
      <c r="AP112" s="697"/>
      <c r="AQ112" s="697"/>
      <c r="AR112" s="697"/>
      <c r="AS112" s="697"/>
      <c r="AT112" s="697"/>
      <c r="AU112" s="697"/>
      <c r="AV112" s="697"/>
      <c r="AW112" s="697"/>
      <c r="AX112" s="697"/>
      <c r="AY112" s="697"/>
      <c r="AZ112" s="697"/>
      <c r="BA112" s="697"/>
      <c r="BB112" s="697"/>
      <c r="BC112" s="697"/>
      <c r="BD112" s="697"/>
      <c r="BE112" s="697"/>
      <c r="BF112" s="697"/>
      <c r="BG112" s="697"/>
      <c r="BH112" s="697"/>
      <c r="BI112" s="697"/>
      <c r="BJ112" s="697"/>
      <c r="BK112" s="697"/>
      <c r="BL112" s="697"/>
      <c r="BM112" s="697"/>
      <c r="BN112" s="697"/>
      <c r="BO112" s="697"/>
      <c r="BP112" s="697"/>
      <c r="BQ112" s="697"/>
      <c r="BR112" s="697"/>
      <c r="BS112" s="697"/>
      <c r="BT112" s="697"/>
      <c r="BU112" s="697"/>
      <c r="BV112" s="697"/>
      <c r="BW112" s="697"/>
      <c r="BX112" s="697"/>
      <c r="BY112" s="697"/>
      <c r="BZ112" s="697"/>
      <c r="CA112" s="697"/>
      <c r="CB112" s="697"/>
      <c r="CC112" s="697"/>
      <c r="CD112" s="697"/>
      <c r="CE112" s="697"/>
      <c r="CF112" s="697"/>
      <c r="CG112" s="697"/>
      <c r="CH112" s="697"/>
      <c r="CI112" s="697"/>
      <c r="CJ112" s="697"/>
      <c r="CK112" s="697"/>
      <c r="CL112" s="697"/>
      <c r="CM112" s="697"/>
      <c r="CN112" s="697"/>
      <c r="CO112" s="697"/>
      <c r="CP112" s="697"/>
      <c r="CQ112" s="697"/>
      <c r="CR112" s="697"/>
      <c r="CS112" s="697"/>
      <c r="CT112" s="697"/>
      <c r="CU112" s="697"/>
      <c r="CV112" s="348"/>
      <c r="CW112" s="625"/>
      <c r="CX112" s="626"/>
      <c r="CY112" s="626"/>
      <c r="CZ112" s="626"/>
      <c r="DA112" s="626"/>
      <c r="DB112" s="626"/>
      <c r="DC112" s="626"/>
      <c r="DD112" s="626"/>
      <c r="DE112" s="626"/>
      <c r="DF112" s="626"/>
      <c r="DG112" s="626"/>
      <c r="DH112" s="626"/>
      <c r="DI112" s="626"/>
      <c r="DJ112" s="626"/>
      <c r="DK112" s="626"/>
      <c r="DL112" s="627"/>
      <c r="DM112" s="631"/>
      <c r="DN112" s="632"/>
      <c r="DO112" s="632"/>
      <c r="DP112" s="632"/>
      <c r="DQ112" s="632"/>
      <c r="DR112" s="632"/>
      <c r="DS112" s="632"/>
      <c r="DT112" s="632"/>
      <c r="DU112" s="632"/>
      <c r="DV112" s="632"/>
      <c r="DW112" s="632"/>
      <c r="DX112" s="632"/>
      <c r="DY112" s="632"/>
      <c r="DZ112" s="632"/>
      <c r="EA112" s="632"/>
      <c r="EB112" s="632"/>
      <c r="EC112" s="632"/>
      <c r="ED112" s="632"/>
      <c r="EE112" s="633"/>
      <c r="EF112" s="658"/>
      <c r="EG112" s="659"/>
      <c r="EH112" s="659"/>
      <c r="EI112" s="659"/>
      <c r="EJ112" s="659"/>
      <c r="EK112" s="660"/>
      <c r="EL112" s="646"/>
      <c r="EM112" s="647"/>
      <c r="EN112" s="647"/>
      <c r="EO112" s="647"/>
      <c r="EP112" s="647"/>
      <c r="EQ112" s="647"/>
      <c r="ER112" s="647"/>
      <c r="ES112" s="647"/>
      <c r="ET112" s="647"/>
      <c r="EU112" s="647"/>
      <c r="EV112" s="647"/>
      <c r="EW112" s="647"/>
      <c r="EX112" s="647"/>
      <c r="EY112" s="647"/>
      <c r="EZ112" s="647"/>
      <c r="FA112" s="647"/>
      <c r="FB112" s="647"/>
      <c r="FC112" s="647"/>
      <c r="FD112" s="648"/>
      <c r="FE112" s="646"/>
      <c r="FF112" s="647"/>
      <c r="FG112" s="647"/>
      <c r="FH112" s="647"/>
      <c r="FI112" s="647"/>
      <c r="FJ112" s="647"/>
      <c r="FK112" s="647"/>
      <c r="FL112" s="647"/>
      <c r="FM112" s="647"/>
      <c r="FN112" s="647"/>
      <c r="FO112" s="647"/>
      <c r="FP112" s="647"/>
      <c r="FQ112" s="647"/>
      <c r="FR112" s="647"/>
      <c r="FS112" s="647"/>
      <c r="FT112" s="647"/>
      <c r="FU112" s="647"/>
      <c r="FV112" s="647"/>
      <c r="FW112" s="647"/>
      <c r="FX112" s="647"/>
      <c r="FY112" s="647"/>
      <c r="FZ112" s="647"/>
      <c r="GA112" s="647"/>
      <c r="GB112" s="648"/>
      <c r="GC112" s="619"/>
      <c r="GD112" s="620"/>
      <c r="GE112" s="620"/>
      <c r="GF112" s="621"/>
    </row>
    <row r="113" spans="1:188" s="333" customFormat="1" ht="2.25" customHeight="1" x14ac:dyDescent="0.75">
      <c r="A113" s="349"/>
      <c r="B113" s="350"/>
      <c r="C113" s="350"/>
      <c r="D113" s="351"/>
      <c r="E113" s="352"/>
      <c r="F113" s="353"/>
      <c r="G113" s="353"/>
      <c r="H113" s="353"/>
      <c r="I113" s="353"/>
      <c r="J113" s="353"/>
      <c r="K113" s="353"/>
      <c r="L113" s="353"/>
      <c r="M113" s="353"/>
      <c r="N113" s="353"/>
      <c r="O113" s="353"/>
      <c r="P113" s="353"/>
      <c r="Q113" s="353"/>
      <c r="R113" s="353"/>
      <c r="S113" s="353"/>
      <c r="T113" s="353"/>
      <c r="U113" s="353"/>
      <c r="V113" s="353"/>
      <c r="W113" s="353"/>
      <c r="X113" s="353"/>
      <c r="Y113" s="353"/>
      <c r="Z113" s="353"/>
      <c r="AA113" s="353"/>
      <c r="AB113" s="353"/>
      <c r="AC113" s="353"/>
      <c r="AD113" s="353"/>
      <c r="AE113" s="353"/>
      <c r="AF113" s="353"/>
      <c r="AG113" s="353"/>
      <c r="AH113" s="353"/>
      <c r="AI113" s="353"/>
      <c r="AJ113" s="353"/>
      <c r="AK113" s="353"/>
      <c r="AL113" s="353"/>
      <c r="AM113" s="353"/>
      <c r="AN113" s="353"/>
      <c r="AO113" s="353"/>
      <c r="AP113" s="353"/>
      <c r="AQ113" s="353"/>
      <c r="AR113" s="353"/>
      <c r="AS113" s="353"/>
      <c r="AT113" s="353"/>
      <c r="AU113" s="353"/>
      <c r="AV113" s="353"/>
      <c r="AW113" s="353"/>
      <c r="AX113" s="353"/>
      <c r="AY113" s="353"/>
      <c r="AZ113" s="353"/>
      <c r="BA113" s="353"/>
      <c r="BB113" s="353"/>
      <c r="BC113" s="353"/>
      <c r="BD113" s="353"/>
      <c r="BE113" s="353"/>
      <c r="BF113" s="353"/>
      <c r="BG113" s="353"/>
      <c r="BH113" s="353"/>
      <c r="BI113" s="353"/>
      <c r="BJ113" s="353"/>
      <c r="BK113" s="353"/>
      <c r="BL113" s="353"/>
      <c r="BM113" s="353"/>
      <c r="BN113" s="353"/>
      <c r="BO113" s="353"/>
      <c r="BP113" s="353"/>
      <c r="BQ113" s="353"/>
      <c r="BR113" s="353"/>
      <c r="BS113" s="353"/>
      <c r="BT113" s="353"/>
      <c r="BU113" s="353"/>
      <c r="BV113" s="353"/>
      <c r="BW113" s="353"/>
      <c r="BX113" s="353"/>
      <c r="BY113" s="353"/>
      <c r="BZ113" s="353"/>
      <c r="CA113" s="353"/>
      <c r="CB113" s="353"/>
      <c r="CC113" s="353"/>
      <c r="CD113" s="353"/>
      <c r="CE113" s="353"/>
      <c r="CF113" s="353"/>
      <c r="CG113" s="353"/>
      <c r="CH113" s="353"/>
      <c r="CI113" s="353"/>
      <c r="CJ113" s="353"/>
      <c r="CK113" s="353"/>
      <c r="CL113" s="353"/>
      <c r="CM113" s="353"/>
      <c r="CN113" s="353"/>
      <c r="CO113" s="353"/>
      <c r="CP113" s="353"/>
      <c r="CQ113" s="353"/>
      <c r="CR113" s="353"/>
      <c r="CS113" s="353"/>
      <c r="CT113" s="353"/>
      <c r="CU113" s="353"/>
      <c r="CV113" s="360"/>
      <c r="CW113" s="400"/>
      <c r="CX113" s="401"/>
      <c r="CY113" s="401"/>
      <c r="CZ113" s="401"/>
      <c r="DA113" s="401"/>
      <c r="DB113" s="401"/>
      <c r="DC113" s="401"/>
      <c r="DD113" s="401"/>
      <c r="DE113" s="401"/>
      <c r="DF113" s="401"/>
      <c r="DG113" s="401"/>
      <c r="DH113" s="401"/>
      <c r="DI113" s="401"/>
      <c r="DJ113" s="401"/>
      <c r="DK113" s="401"/>
      <c r="DL113" s="402"/>
      <c r="DM113" s="430"/>
      <c r="DN113" s="430"/>
      <c r="DO113" s="430"/>
      <c r="DP113" s="430"/>
      <c r="DQ113" s="430"/>
      <c r="DR113" s="430"/>
      <c r="DS113" s="430"/>
      <c r="DT113" s="430"/>
      <c r="DU113" s="430"/>
      <c r="DV113" s="430"/>
      <c r="DW113" s="430"/>
      <c r="DX113" s="430"/>
      <c r="DY113" s="430"/>
      <c r="DZ113" s="430"/>
      <c r="EA113" s="430"/>
      <c r="EB113" s="430"/>
      <c r="EC113" s="430"/>
      <c r="ED113" s="430"/>
      <c r="EE113" s="431"/>
      <c r="EF113" s="548"/>
      <c r="EG113" s="548"/>
      <c r="EH113" s="548"/>
      <c r="EI113" s="548"/>
      <c r="EJ113" s="548"/>
      <c r="EK113" s="549"/>
      <c r="EL113" s="403"/>
      <c r="EM113" s="403"/>
      <c r="EN113" s="403"/>
      <c r="EO113" s="403"/>
      <c r="EP113" s="403"/>
      <c r="EQ113" s="403"/>
      <c r="ER113" s="403"/>
      <c r="ES113" s="403"/>
      <c r="ET113" s="403"/>
      <c r="EU113" s="403"/>
      <c r="EV113" s="403"/>
      <c r="EW113" s="403"/>
      <c r="EX113" s="403"/>
      <c r="EY113" s="403"/>
      <c r="EZ113" s="403"/>
      <c r="FA113" s="403"/>
      <c r="FB113" s="403"/>
      <c r="FC113" s="403"/>
      <c r="FD113" s="404"/>
      <c r="FE113" s="403"/>
      <c r="FF113" s="403"/>
      <c r="FG113" s="403"/>
      <c r="FH113" s="403"/>
      <c r="FI113" s="403"/>
      <c r="FJ113" s="403"/>
      <c r="FK113" s="403"/>
      <c r="FL113" s="403"/>
      <c r="FM113" s="403"/>
      <c r="FN113" s="403"/>
      <c r="FO113" s="403"/>
      <c r="FP113" s="403"/>
      <c r="FQ113" s="403"/>
      <c r="FR113" s="403"/>
      <c r="FS113" s="403"/>
      <c r="FT113" s="403"/>
      <c r="FU113" s="403"/>
      <c r="FV113" s="403"/>
      <c r="FW113" s="403"/>
      <c r="FX113" s="403"/>
      <c r="FY113" s="403"/>
      <c r="FZ113" s="403"/>
      <c r="GA113" s="403"/>
      <c r="GB113" s="404"/>
      <c r="GC113" s="403"/>
      <c r="GD113" s="403"/>
      <c r="GE113" s="403"/>
      <c r="GF113" s="404"/>
    </row>
    <row r="114" spans="1:188" s="333" customFormat="1" ht="2.25" customHeight="1" x14ac:dyDescent="0.75">
      <c r="A114" s="355"/>
      <c r="B114" s="356"/>
      <c r="C114" s="356"/>
      <c r="D114" s="357"/>
      <c r="E114" s="329"/>
      <c r="F114" s="330"/>
      <c r="G114" s="330"/>
      <c r="H114" s="330"/>
      <c r="I114" s="330"/>
      <c r="J114" s="330"/>
      <c r="K114" s="330"/>
      <c r="L114" s="330"/>
      <c r="M114" s="330"/>
      <c r="N114" s="330"/>
      <c r="O114" s="330"/>
      <c r="P114" s="330"/>
      <c r="Q114" s="330"/>
      <c r="R114" s="330"/>
      <c r="S114" s="330"/>
      <c r="T114" s="330"/>
      <c r="U114" s="330"/>
      <c r="V114" s="330"/>
      <c r="W114" s="330"/>
      <c r="X114" s="330"/>
      <c r="Y114" s="330"/>
      <c r="Z114" s="330"/>
      <c r="AA114" s="330"/>
      <c r="AB114" s="330"/>
      <c r="AC114" s="330"/>
      <c r="AD114" s="330"/>
      <c r="AE114" s="330"/>
      <c r="AF114" s="330"/>
      <c r="AG114" s="330"/>
      <c r="AH114" s="330"/>
      <c r="AI114" s="330"/>
      <c r="AJ114" s="330"/>
      <c r="AK114" s="330"/>
      <c r="AL114" s="330"/>
      <c r="AM114" s="330"/>
      <c r="AN114" s="330"/>
      <c r="AO114" s="330"/>
      <c r="AP114" s="330"/>
      <c r="AQ114" s="331"/>
      <c r="AR114" s="331"/>
      <c r="AS114" s="331"/>
      <c r="AT114" s="331"/>
      <c r="AU114" s="331"/>
      <c r="AV114" s="331"/>
      <c r="AW114" s="331"/>
      <c r="AX114" s="331"/>
      <c r="AY114" s="331"/>
      <c r="AZ114" s="331"/>
      <c r="BA114" s="331"/>
      <c r="BB114" s="331"/>
      <c r="BC114" s="331"/>
      <c r="BD114" s="331"/>
      <c r="BE114" s="331"/>
      <c r="BF114" s="331"/>
      <c r="BG114" s="331"/>
      <c r="BH114" s="331"/>
      <c r="BI114" s="331"/>
      <c r="BJ114" s="331"/>
      <c r="BK114" s="331"/>
      <c r="BL114" s="331"/>
      <c r="BM114" s="331"/>
      <c r="BN114" s="331"/>
      <c r="BO114" s="331"/>
      <c r="BP114" s="331"/>
      <c r="BQ114" s="331"/>
      <c r="BR114" s="331"/>
      <c r="BS114" s="331"/>
      <c r="BT114" s="331"/>
      <c r="BU114" s="331"/>
      <c r="BV114" s="331"/>
      <c r="BW114" s="331"/>
      <c r="BX114" s="331"/>
      <c r="BY114" s="331"/>
      <c r="BZ114" s="331"/>
      <c r="CA114" s="331"/>
      <c r="CB114" s="331"/>
      <c r="CC114" s="331"/>
      <c r="CD114" s="331"/>
      <c r="CE114" s="331"/>
      <c r="CF114" s="331"/>
      <c r="CG114" s="331"/>
      <c r="CH114" s="331"/>
      <c r="CI114" s="331"/>
      <c r="CJ114" s="331"/>
      <c r="CK114" s="331"/>
      <c r="CL114" s="331"/>
      <c r="CM114" s="331"/>
      <c r="CN114" s="331"/>
      <c r="CO114" s="331"/>
      <c r="CP114" s="331"/>
      <c r="CQ114" s="331"/>
      <c r="CR114" s="331"/>
      <c r="CS114" s="331"/>
      <c r="CT114" s="331"/>
      <c r="CU114" s="331"/>
      <c r="CV114" s="332"/>
      <c r="CW114" s="417"/>
      <c r="CX114" s="418"/>
      <c r="CY114" s="418"/>
      <c r="CZ114" s="418"/>
      <c r="DA114" s="418"/>
      <c r="DB114" s="418"/>
      <c r="DC114" s="418"/>
      <c r="DD114" s="418"/>
      <c r="DE114" s="418"/>
      <c r="DF114" s="418"/>
      <c r="DG114" s="418"/>
      <c r="DH114" s="418"/>
      <c r="DI114" s="418"/>
      <c r="DJ114" s="418"/>
      <c r="DK114" s="418"/>
      <c r="DL114" s="419"/>
      <c r="DM114" s="432"/>
      <c r="DN114" s="433"/>
      <c r="DO114" s="433"/>
      <c r="DP114" s="433"/>
      <c r="DQ114" s="433"/>
      <c r="DR114" s="433"/>
      <c r="DS114" s="433"/>
      <c r="DT114" s="433"/>
      <c r="DU114" s="433"/>
      <c r="DV114" s="433"/>
      <c r="DW114" s="433"/>
      <c r="DX114" s="433"/>
      <c r="DY114" s="433"/>
      <c r="DZ114" s="433"/>
      <c r="EA114" s="433"/>
      <c r="EB114" s="433"/>
      <c r="EC114" s="433"/>
      <c r="ED114" s="433"/>
      <c r="EE114" s="434"/>
      <c r="EF114" s="545"/>
      <c r="EG114" s="546"/>
      <c r="EH114" s="546"/>
      <c r="EI114" s="546"/>
      <c r="EJ114" s="546"/>
      <c r="EK114" s="547"/>
      <c r="EL114" s="405"/>
      <c r="EM114" s="406"/>
      <c r="EN114" s="406"/>
      <c r="EO114" s="406"/>
      <c r="EP114" s="406"/>
      <c r="EQ114" s="406"/>
      <c r="ER114" s="406"/>
      <c r="ES114" s="406"/>
      <c r="ET114" s="406"/>
      <c r="EU114" s="406"/>
      <c r="EV114" s="406"/>
      <c r="EW114" s="406"/>
      <c r="EX114" s="406"/>
      <c r="EY114" s="406"/>
      <c r="EZ114" s="406"/>
      <c r="FA114" s="406"/>
      <c r="FB114" s="406"/>
      <c r="FC114" s="406"/>
      <c r="FD114" s="407"/>
      <c r="FE114" s="405"/>
      <c r="FF114" s="406"/>
      <c r="FG114" s="406"/>
      <c r="FH114" s="406"/>
      <c r="FI114" s="406"/>
      <c r="FJ114" s="406"/>
      <c r="FK114" s="406"/>
      <c r="FL114" s="406"/>
      <c r="FM114" s="406"/>
      <c r="FN114" s="406"/>
      <c r="FO114" s="406"/>
      <c r="FP114" s="406"/>
      <c r="FQ114" s="406"/>
      <c r="FR114" s="406"/>
      <c r="FS114" s="406"/>
      <c r="FT114" s="406"/>
      <c r="FU114" s="406"/>
      <c r="FV114" s="406"/>
      <c r="FW114" s="406"/>
      <c r="FX114" s="406"/>
      <c r="FY114" s="406"/>
      <c r="FZ114" s="406"/>
      <c r="GA114" s="406"/>
      <c r="GB114" s="407"/>
      <c r="GC114" s="408"/>
      <c r="GD114" s="409"/>
      <c r="GE114" s="409"/>
      <c r="GF114" s="410"/>
    </row>
    <row r="115" spans="1:188" s="333" customFormat="1" ht="4.5" customHeight="1" x14ac:dyDescent="0.75">
      <c r="A115" s="713" t="str">
        <f ca="1">IF($A99&lt;MAX(DT!A:A),A99+1,"")</f>
        <v/>
      </c>
      <c r="B115" s="714"/>
      <c r="C115" s="714"/>
      <c r="D115" s="715"/>
      <c r="E115" s="343"/>
      <c r="F115" s="679" t="str">
        <f ca="1">IF(ISNUMBER($A115),MID(LOOKUP($A115,DT!$A:$A,DT!$G:$G),1,1),"")</f>
        <v/>
      </c>
      <c r="G115" s="641"/>
      <c r="H115" s="642"/>
      <c r="I115" s="334"/>
      <c r="J115" s="680" t="str">
        <f ca="1">IF(ISNUMBER($A115),MID(LOOKUP($A115,DT!$A:$A,DT!$G:$G),2,1),"")</f>
        <v/>
      </c>
      <c r="K115" s="641"/>
      <c r="L115" s="641"/>
      <c r="M115" s="641" t="str">
        <f ca="1">IF(ISNUMBER($A115),MID(LOOKUP($A115,DT!$A:$A,DT!$G:$G),3,1),"")</f>
        <v/>
      </c>
      <c r="N115" s="641"/>
      <c r="O115" s="641"/>
      <c r="P115" s="641" t="str">
        <f ca="1">IF(ISNUMBER($A115),MID(LOOKUP($A115,DT!$A:$A,DT!$G:$G),4,1),"")</f>
        <v/>
      </c>
      <c r="Q115" s="641"/>
      <c r="R115" s="641"/>
      <c r="S115" s="641" t="str">
        <f ca="1">IF(ISNUMBER($A115),MID(LOOKUP($A115,DT!$A:$A,DT!$G:$G),5,1),"")</f>
        <v/>
      </c>
      <c r="T115" s="641"/>
      <c r="U115" s="642"/>
      <c r="V115" s="334"/>
      <c r="W115" s="680" t="str">
        <f ca="1">IF(ISNUMBER($A115),MID(LOOKUP($A115,DT!$A:$A,DT!$G:$G),6,1),"")</f>
        <v/>
      </c>
      <c r="X115" s="641"/>
      <c r="Y115" s="641"/>
      <c r="Z115" s="641" t="str">
        <f ca="1">IF(ISNUMBER($A115),MID(LOOKUP($A115,DT!$A:$A,DT!$G:$G),7,1),"")</f>
        <v/>
      </c>
      <c r="AA115" s="641"/>
      <c r="AB115" s="641"/>
      <c r="AC115" s="641" t="str">
        <f ca="1">IF(ISNUMBER($A115),MID(LOOKUP($A115,DT!$A:$A,DT!$G:$G),8,1),"")</f>
        <v/>
      </c>
      <c r="AD115" s="641"/>
      <c r="AE115" s="641"/>
      <c r="AF115" s="641" t="str">
        <f ca="1">IF(ISNUMBER($A115),MID(LOOKUP($A115,DT!$A:$A,DT!$G:$G),9,1),"")</f>
        <v/>
      </c>
      <c r="AG115" s="641"/>
      <c r="AH115" s="641"/>
      <c r="AI115" s="641" t="str">
        <f ca="1">IF(ISNUMBER($A115),MID(LOOKUP($A115,DT!$A:$A,DT!$G:$G),10,1),"")</f>
        <v/>
      </c>
      <c r="AJ115" s="641"/>
      <c r="AK115" s="642"/>
      <c r="AL115" s="334"/>
      <c r="AM115" s="680" t="str">
        <f ca="1">IF(ISNUMBER($A115),MID(LOOKUP($A115,DT!$A:$A,DT!$G:$G),11,1),"")</f>
        <v/>
      </c>
      <c r="AN115" s="641"/>
      <c r="AO115" s="641"/>
      <c r="AP115" s="641" t="str">
        <f ca="1">IF(ISNUMBER($A115),MID(LOOKUP($A115,DT!$A:$A,DT!$G:$G),12,1),"")</f>
        <v/>
      </c>
      <c r="AQ115" s="641"/>
      <c r="AR115" s="642"/>
      <c r="AS115" s="335"/>
      <c r="AT115" s="679" t="str">
        <f ca="1">IF(ISNUMBER($A115),MID(LOOKUP($A115,DT!$A:$A,DT!$G:$G),13,1),"")</f>
        <v/>
      </c>
      <c r="AU115" s="641"/>
      <c r="AV115" s="642"/>
      <c r="AW115" s="336"/>
      <c r="AX115" s="336"/>
      <c r="AY115" s="336"/>
      <c r="AZ115" s="336"/>
      <c r="BA115" s="336"/>
      <c r="BB115" s="336"/>
      <c r="BC115" s="336"/>
      <c r="BD115" s="336"/>
      <c r="BE115" s="336"/>
      <c r="BF115" s="336"/>
      <c r="BG115" s="336"/>
      <c r="BH115" s="336"/>
      <c r="BI115" s="336"/>
      <c r="BJ115" s="336"/>
      <c r="BK115" s="336"/>
      <c r="BL115" s="336"/>
      <c r="BM115" s="336"/>
      <c r="BN115" s="336"/>
      <c r="BO115" s="336"/>
      <c r="BP115" s="336"/>
      <c r="BQ115" s="679" t="str">
        <f ca="1">IF($A115="","",VLOOKUP($A115,DT!$A$2:$O$252,15))</f>
        <v/>
      </c>
      <c r="BR115" s="641"/>
      <c r="BS115" s="641"/>
      <c r="BT115" s="640" t="str">
        <f ca="1">IF($A115="","",VLOOKUP($A115,DT!$A$2:$O$252,15))</f>
        <v/>
      </c>
      <c r="BU115" s="641"/>
      <c r="BV115" s="641"/>
      <c r="BW115" s="640" t="str">
        <f ca="1">IF($A115="","",VLOOKUP($A115,DT!$A$2:$O$252,15))</f>
        <v/>
      </c>
      <c r="BX115" s="641"/>
      <c r="BY115" s="641"/>
      <c r="BZ115" s="640" t="str">
        <f ca="1">IF($A115="","",VLOOKUP($A115,DT!$A$2:$O$252,15))</f>
        <v/>
      </c>
      <c r="CA115" s="641"/>
      <c r="CB115" s="641"/>
      <c r="CC115" s="640" t="str">
        <f ca="1">IF($A115="","",VLOOKUP($A115,DT!$A$2:$O$252,15))</f>
        <v/>
      </c>
      <c r="CD115" s="641"/>
      <c r="CE115" s="642"/>
      <c r="CF115" s="337"/>
      <c r="CV115" s="338"/>
      <c r="CW115" s="673" t="str">
        <f ca="1">IF(ISNUMBER($A$115),LOOKUP($A$115,DT!$A:$A,DT!M:$M),"")</f>
        <v/>
      </c>
      <c r="CX115" s="674"/>
      <c r="CY115" s="674"/>
      <c r="CZ115" s="674"/>
      <c r="DA115" s="674"/>
      <c r="DB115" s="674"/>
      <c r="DC115" s="674"/>
      <c r="DD115" s="674"/>
      <c r="DE115" s="674"/>
      <c r="DF115" s="674"/>
      <c r="DG115" s="674"/>
      <c r="DH115" s="674"/>
      <c r="DI115" s="674"/>
      <c r="DJ115" s="674"/>
      <c r="DK115" s="674"/>
      <c r="DL115" s="675"/>
      <c r="DM115" s="667" t="str">
        <f ca="1">IF(ISNUMBER($A115),LOOKUP($A115,DT!$A:$A,DT!I:I),"")</f>
        <v/>
      </c>
      <c r="DN115" s="668"/>
      <c r="DO115" s="668"/>
      <c r="DP115" s="668"/>
      <c r="DQ115" s="668"/>
      <c r="DR115" s="668"/>
      <c r="DS115" s="668"/>
      <c r="DT115" s="668"/>
      <c r="DU115" s="668"/>
      <c r="DV115" s="668"/>
      <c r="DW115" s="668"/>
      <c r="DX115" s="668"/>
      <c r="DY115" s="668"/>
      <c r="DZ115" s="668"/>
      <c r="EA115" s="668"/>
      <c r="EB115" s="668"/>
      <c r="EC115" s="668"/>
      <c r="ED115" s="668"/>
      <c r="EE115" s="669"/>
      <c r="EF115" s="661" t="str">
        <f ca="1">IF(ISNUMBER($A115),LOOKUP($A115,DT!$A:$A,DT!J:J),"")</f>
        <v/>
      </c>
      <c r="EG115" s="662"/>
      <c r="EH115" s="662"/>
      <c r="EI115" s="662"/>
      <c r="EJ115" s="662"/>
      <c r="EK115" s="663"/>
      <c r="EL115" s="634" t="str">
        <f ca="1">IF(ISNUMBER($A115),LOOKUP($A115,DT!$A:$A,DT!$K:K),"")</f>
        <v/>
      </c>
      <c r="EM115" s="635"/>
      <c r="EN115" s="635"/>
      <c r="EO115" s="635"/>
      <c r="EP115" s="635"/>
      <c r="EQ115" s="635"/>
      <c r="ER115" s="635"/>
      <c r="ES115" s="635"/>
      <c r="ET115" s="635"/>
      <c r="EU115" s="635"/>
      <c r="EV115" s="635"/>
      <c r="EW115" s="635"/>
      <c r="EX115" s="635"/>
      <c r="EY115" s="635"/>
      <c r="EZ115" s="635"/>
      <c r="FA115" s="635"/>
      <c r="FB115" s="635"/>
      <c r="FC115" s="635"/>
      <c r="FD115" s="636"/>
      <c r="FE115" s="634" t="str">
        <f ca="1">IF(ISNUMBER($A115),LOOKUP($A115,DT!$A:$A,DT!$L:L),"")</f>
        <v/>
      </c>
      <c r="FF115" s="635"/>
      <c r="FG115" s="635"/>
      <c r="FH115" s="635"/>
      <c r="FI115" s="635"/>
      <c r="FJ115" s="635"/>
      <c r="FK115" s="635"/>
      <c r="FL115" s="635"/>
      <c r="FM115" s="635"/>
      <c r="FN115" s="635"/>
      <c r="FO115" s="635"/>
      <c r="FP115" s="635"/>
      <c r="FQ115" s="635"/>
      <c r="FR115" s="635"/>
      <c r="FS115" s="635"/>
      <c r="FT115" s="635"/>
      <c r="FU115" s="635"/>
      <c r="FV115" s="635"/>
      <c r="FW115" s="635"/>
      <c r="FX115" s="635"/>
      <c r="FY115" s="635"/>
      <c r="FZ115" s="635"/>
      <c r="GA115" s="635"/>
      <c r="GB115" s="636"/>
      <c r="GC115" s="616" t="str">
        <f ca="1">IF(ISNUMBER($A115),LOOKUP($A115,DT!$A:$Q,DT!$Q:$Q),"")</f>
        <v/>
      </c>
      <c r="GD115" s="617"/>
      <c r="GE115" s="617"/>
      <c r="GF115" s="618"/>
    </row>
    <row r="116" spans="1:188" s="333" customFormat="1" ht="4.5" customHeight="1" x14ac:dyDescent="0.75">
      <c r="A116" s="716"/>
      <c r="B116" s="714"/>
      <c r="C116" s="714"/>
      <c r="D116" s="715"/>
      <c r="E116" s="343"/>
      <c r="F116" s="680"/>
      <c r="G116" s="641"/>
      <c r="H116" s="642"/>
      <c r="I116" s="339"/>
      <c r="J116" s="680"/>
      <c r="K116" s="641"/>
      <c r="L116" s="641"/>
      <c r="M116" s="641"/>
      <c r="N116" s="641"/>
      <c r="O116" s="641"/>
      <c r="P116" s="641"/>
      <c r="Q116" s="641"/>
      <c r="R116" s="641"/>
      <c r="S116" s="641"/>
      <c r="T116" s="641"/>
      <c r="U116" s="642"/>
      <c r="V116" s="339"/>
      <c r="W116" s="680"/>
      <c r="X116" s="641"/>
      <c r="Y116" s="641"/>
      <c r="Z116" s="641"/>
      <c r="AA116" s="641"/>
      <c r="AB116" s="641"/>
      <c r="AC116" s="641"/>
      <c r="AD116" s="641"/>
      <c r="AE116" s="641"/>
      <c r="AF116" s="641"/>
      <c r="AG116" s="641"/>
      <c r="AH116" s="641"/>
      <c r="AI116" s="641"/>
      <c r="AJ116" s="641"/>
      <c r="AK116" s="642"/>
      <c r="AL116" s="339"/>
      <c r="AM116" s="680"/>
      <c r="AN116" s="641"/>
      <c r="AO116" s="641"/>
      <c r="AP116" s="641"/>
      <c r="AQ116" s="641"/>
      <c r="AR116" s="642"/>
      <c r="AS116" s="340"/>
      <c r="AT116" s="680"/>
      <c r="AU116" s="641"/>
      <c r="AV116" s="642"/>
      <c r="AW116" s="336"/>
      <c r="AX116" s="336"/>
      <c r="AY116" s="336"/>
      <c r="AZ116" s="336"/>
      <c r="BA116" s="336"/>
      <c r="BB116" s="336"/>
      <c r="BC116" s="336"/>
      <c r="BD116" s="336"/>
      <c r="BE116" s="336"/>
      <c r="BF116" s="336"/>
      <c r="BG116" s="336"/>
      <c r="BH116" s="336"/>
      <c r="BI116" s="336"/>
      <c r="BJ116" s="336"/>
      <c r="BK116" s="336"/>
      <c r="BL116" s="336"/>
      <c r="BM116" s="336"/>
      <c r="BN116" s="336"/>
      <c r="BO116" s="336"/>
      <c r="BP116" s="336"/>
      <c r="BQ116" s="680"/>
      <c r="BR116" s="641"/>
      <c r="BS116" s="641"/>
      <c r="BT116" s="641"/>
      <c r="BU116" s="641"/>
      <c r="BV116" s="641"/>
      <c r="BW116" s="641"/>
      <c r="BX116" s="641"/>
      <c r="BY116" s="641"/>
      <c r="BZ116" s="641"/>
      <c r="CA116" s="641"/>
      <c r="CB116" s="641"/>
      <c r="CC116" s="641"/>
      <c r="CD116" s="641"/>
      <c r="CE116" s="642"/>
      <c r="CF116" s="337"/>
      <c r="CV116" s="338"/>
      <c r="CW116" s="673"/>
      <c r="CX116" s="674"/>
      <c r="CY116" s="674"/>
      <c r="CZ116" s="674"/>
      <c r="DA116" s="674"/>
      <c r="DB116" s="674"/>
      <c r="DC116" s="674"/>
      <c r="DD116" s="674"/>
      <c r="DE116" s="674"/>
      <c r="DF116" s="674"/>
      <c r="DG116" s="674"/>
      <c r="DH116" s="674"/>
      <c r="DI116" s="674"/>
      <c r="DJ116" s="674"/>
      <c r="DK116" s="674"/>
      <c r="DL116" s="675"/>
      <c r="DM116" s="667"/>
      <c r="DN116" s="668"/>
      <c r="DO116" s="668"/>
      <c r="DP116" s="668"/>
      <c r="DQ116" s="668"/>
      <c r="DR116" s="668"/>
      <c r="DS116" s="668"/>
      <c r="DT116" s="668"/>
      <c r="DU116" s="668"/>
      <c r="DV116" s="668"/>
      <c r="DW116" s="668"/>
      <c r="DX116" s="668"/>
      <c r="DY116" s="668"/>
      <c r="DZ116" s="668"/>
      <c r="EA116" s="668"/>
      <c r="EB116" s="668"/>
      <c r="EC116" s="668"/>
      <c r="ED116" s="668"/>
      <c r="EE116" s="669"/>
      <c r="EF116" s="661"/>
      <c r="EG116" s="662"/>
      <c r="EH116" s="662"/>
      <c r="EI116" s="662"/>
      <c r="EJ116" s="662"/>
      <c r="EK116" s="663"/>
      <c r="EL116" s="634"/>
      <c r="EM116" s="635"/>
      <c r="EN116" s="635"/>
      <c r="EO116" s="635"/>
      <c r="EP116" s="635"/>
      <c r="EQ116" s="635"/>
      <c r="ER116" s="635"/>
      <c r="ES116" s="635"/>
      <c r="ET116" s="635"/>
      <c r="EU116" s="635"/>
      <c r="EV116" s="635"/>
      <c r="EW116" s="635"/>
      <c r="EX116" s="635"/>
      <c r="EY116" s="635"/>
      <c r="EZ116" s="635"/>
      <c r="FA116" s="635"/>
      <c r="FB116" s="635"/>
      <c r="FC116" s="635"/>
      <c r="FD116" s="636"/>
      <c r="FE116" s="634"/>
      <c r="FF116" s="635"/>
      <c r="FG116" s="635"/>
      <c r="FH116" s="635"/>
      <c r="FI116" s="635"/>
      <c r="FJ116" s="635"/>
      <c r="FK116" s="635"/>
      <c r="FL116" s="635"/>
      <c r="FM116" s="635"/>
      <c r="FN116" s="635"/>
      <c r="FO116" s="635"/>
      <c r="FP116" s="635"/>
      <c r="FQ116" s="635"/>
      <c r="FR116" s="635"/>
      <c r="FS116" s="635"/>
      <c r="FT116" s="635"/>
      <c r="FU116" s="635"/>
      <c r="FV116" s="635"/>
      <c r="FW116" s="635"/>
      <c r="FX116" s="635"/>
      <c r="FY116" s="635"/>
      <c r="FZ116" s="635"/>
      <c r="GA116" s="635"/>
      <c r="GB116" s="636"/>
      <c r="GC116" s="616"/>
      <c r="GD116" s="617"/>
      <c r="GE116" s="617"/>
      <c r="GF116" s="618"/>
    </row>
    <row r="117" spans="1:188" s="333" customFormat="1" ht="4.5" customHeight="1" x14ac:dyDescent="0.75">
      <c r="A117" s="716"/>
      <c r="B117" s="714"/>
      <c r="C117" s="714"/>
      <c r="D117" s="715"/>
      <c r="E117" s="343"/>
      <c r="F117" s="680"/>
      <c r="G117" s="641"/>
      <c r="H117" s="642"/>
      <c r="I117" s="341"/>
      <c r="J117" s="680"/>
      <c r="K117" s="641"/>
      <c r="L117" s="641"/>
      <c r="M117" s="641"/>
      <c r="N117" s="641"/>
      <c r="O117" s="641"/>
      <c r="P117" s="641"/>
      <c r="Q117" s="641"/>
      <c r="R117" s="641"/>
      <c r="S117" s="641"/>
      <c r="T117" s="641"/>
      <c r="U117" s="642"/>
      <c r="V117" s="341"/>
      <c r="W117" s="680"/>
      <c r="X117" s="641"/>
      <c r="Y117" s="641"/>
      <c r="Z117" s="641"/>
      <c r="AA117" s="641"/>
      <c r="AB117" s="641"/>
      <c r="AC117" s="641"/>
      <c r="AD117" s="641"/>
      <c r="AE117" s="641"/>
      <c r="AF117" s="641"/>
      <c r="AG117" s="641"/>
      <c r="AH117" s="641"/>
      <c r="AI117" s="641"/>
      <c r="AJ117" s="641"/>
      <c r="AK117" s="642"/>
      <c r="AL117" s="341"/>
      <c r="AM117" s="680"/>
      <c r="AN117" s="641"/>
      <c r="AO117" s="641"/>
      <c r="AP117" s="641"/>
      <c r="AQ117" s="641"/>
      <c r="AR117" s="642"/>
      <c r="AS117" s="342"/>
      <c r="AT117" s="680"/>
      <c r="AU117" s="641"/>
      <c r="AV117" s="642"/>
      <c r="AW117" s="336"/>
      <c r="AX117" s="336"/>
      <c r="AY117" s="336"/>
      <c r="AZ117" s="336"/>
      <c r="BA117" s="336"/>
      <c r="BB117" s="336"/>
      <c r="BC117" s="336"/>
      <c r="BD117" s="336"/>
      <c r="BE117" s="336"/>
      <c r="BF117" s="336"/>
      <c r="BG117" s="336"/>
      <c r="BH117" s="336"/>
      <c r="BI117" s="336"/>
      <c r="BJ117" s="336"/>
      <c r="BK117" s="336"/>
      <c r="BL117" s="336"/>
      <c r="BM117" s="336"/>
      <c r="BN117" s="336"/>
      <c r="BO117" s="336"/>
      <c r="BP117" s="336"/>
      <c r="BQ117" s="680"/>
      <c r="BR117" s="641"/>
      <c r="BS117" s="641"/>
      <c r="BT117" s="641"/>
      <c r="BU117" s="641"/>
      <c r="BV117" s="641"/>
      <c r="BW117" s="641"/>
      <c r="BX117" s="641"/>
      <c r="BY117" s="641"/>
      <c r="BZ117" s="641"/>
      <c r="CA117" s="641"/>
      <c r="CB117" s="641"/>
      <c r="CC117" s="641"/>
      <c r="CD117" s="641"/>
      <c r="CE117" s="642"/>
      <c r="CF117" s="337"/>
      <c r="CV117" s="338"/>
      <c r="CW117" s="673"/>
      <c r="CX117" s="674"/>
      <c r="CY117" s="674"/>
      <c r="CZ117" s="674"/>
      <c r="DA117" s="674"/>
      <c r="DB117" s="674"/>
      <c r="DC117" s="674"/>
      <c r="DD117" s="674"/>
      <c r="DE117" s="674"/>
      <c r="DF117" s="674"/>
      <c r="DG117" s="674"/>
      <c r="DH117" s="674"/>
      <c r="DI117" s="674"/>
      <c r="DJ117" s="674"/>
      <c r="DK117" s="674"/>
      <c r="DL117" s="675"/>
      <c r="DM117" s="667"/>
      <c r="DN117" s="668"/>
      <c r="DO117" s="668"/>
      <c r="DP117" s="668"/>
      <c r="DQ117" s="668"/>
      <c r="DR117" s="668"/>
      <c r="DS117" s="668"/>
      <c r="DT117" s="668"/>
      <c r="DU117" s="668"/>
      <c r="DV117" s="668"/>
      <c r="DW117" s="668"/>
      <c r="DX117" s="668"/>
      <c r="DY117" s="668"/>
      <c r="DZ117" s="668"/>
      <c r="EA117" s="668"/>
      <c r="EB117" s="668"/>
      <c r="EC117" s="668"/>
      <c r="ED117" s="668"/>
      <c r="EE117" s="669"/>
      <c r="EF117" s="661"/>
      <c r="EG117" s="662"/>
      <c r="EH117" s="662"/>
      <c r="EI117" s="662"/>
      <c r="EJ117" s="662"/>
      <c r="EK117" s="663"/>
      <c r="EL117" s="634"/>
      <c r="EM117" s="635"/>
      <c r="EN117" s="635"/>
      <c r="EO117" s="635"/>
      <c r="EP117" s="635"/>
      <c r="EQ117" s="635"/>
      <c r="ER117" s="635"/>
      <c r="ES117" s="635"/>
      <c r="ET117" s="635"/>
      <c r="EU117" s="635"/>
      <c r="EV117" s="635"/>
      <c r="EW117" s="635"/>
      <c r="EX117" s="635"/>
      <c r="EY117" s="635"/>
      <c r="EZ117" s="635"/>
      <c r="FA117" s="635"/>
      <c r="FB117" s="635"/>
      <c r="FC117" s="635"/>
      <c r="FD117" s="636"/>
      <c r="FE117" s="634"/>
      <c r="FF117" s="635"/>
      <c r="FG117" s="635"/>
      <c r="FH117" s="635"/>
      <c r="FI117" s="635"/>
      <c r="FJ117" s="635"/>
      <c r="FK117" s="635"/>
      <c r="FL117" s="635"/>
      <c r="FM117" s="635"/>
      <c r="FN117" s="635"/>
      <c r="FO117" s="635"/>
      <c r="FP117" s="635"/>
      <c r="FQ117" s="635"/>
      <c r="FR117" s="635"/>
      <c r="FS117" s="635"/>
      <c r="FT117" s="635"/>
      <c r="FU117" s="635"/>
      <c r="FV117" s="635"/>
      <c r="FW117" s="635"/>
      <c r="FX117" s="635"/>
      <c r="FY117" s="635"/>
      <c r="FZ117" s="635"/>
      <c r="GA117" s="635"/>
      <c r="GB117" s="636"/>
      <c r="GC117" s="616"/>
      <c r="GD117" s="617"/>
      <c r="GE117" s="617"/>
      <c r="GF117" s="618"/>
    </row>
    <row r="118" spans="1:188" s="333" customFormat="1" ht="4.5" customHeight="1" x14ac:dyDescent="0.75">
      <c r="A118" s="716"/>
      <c r="B118" s="714"/>
      <c r="C118" s="714"/>
      <c r="D118" s="715"/>
      <c r="E118" s="343"/>
      <c r="F118" s="680"/>
      <c r="G118" s="641"/>
      <c r="H118" s="642"/>
      <c r="I118" s="341"/>
      <c r="J118" s="680"/>
      <c r="K118" s="641"/>
      <c r="L118" s="641"/>
      <c r="M118" s="641"/>
      <c r="N118" s="641"/>
      <c r="O118" s="641"/>
      <c r="P118" s="641"/>
      <c r="Q118" s="641"/>
      <c r="R118" s="641"/>
      <c r="S118" s="641"/>
      <c r="T118" s="641"/>
      <c r="U118" s="642"/>
      <c r="V118" s="341"/>
      <c r="W118" s="680"/>
      <c r="X118" s="641"/>
      <c r="Y118" s="641"/>
      <c r="Z118" s="641"/>
      <c r="AA118" s="641"/>
      <c r="AB118" s="641"/>
      <c r="AC118" s="641"/>
      <c r="AD118" s="641"/>
      <c r="AE118" s="641"/>
      <c r="AF118" s="641"/>
      <c r="AG118" s="641"/>
      <c r="AH118" s="641"/>
      <c r="AI118" s="641"/>
      <c r="AJ118" s="641"/>
      <c r="AK118" s="642"/>
      <c r="AL118" s="341"/>
      <c r="AM118" s="680"/>
      <c r="AN118" s="641"/>
      <c r="AO118" s="641"/>
      <c r="AP118" s="641"/>
      <c r="AQ118" s="641"/>
      <c r="AR118" s="642"/>
      <c r="AS118" s="342"/>
      <c r="AT118" s="680"/>
      <c r="AU118" s="641"/>
      <c r="AV118" s="642"/>
      <c r="AW118" s="336"/>
      <c r="AX118" s="336"/>
      <c r="AY118" s="336"/>
      <c r="AZ118" s="336"/>
      <c r="BA118" s="336"/>
      <c r="BB118" s="336"/>
      <c r="BC118" s="336"/>
      <c r="BD118" s="336"/>
      <c r="BE118" s="336"/>
      <c r="BF118" s="336"/>
      <c r="BG118" s="336"/>
      <c r="BH118" s="336"/>
      <c r="BI118" s="336"/>
      <c r="BJ118" s="336"/>
      <c r="BK118" s="336"/>
      <c r="BL118" s="336"/>
      <c r="BM118" s="336"/>
      <c r="BN118" s="336"/>
      <c r="BO118" s="336"/>
      <c r="BP118" s="336"/>
      <c r="BQ118" s="680"/>
      <c r="BR118" s="641"/>
      <c r="BS118" s="641"/>
      <c r="BT118" s="641"/>
      <c r="BU118" s="641"/>
      <c r="BV118" s="641"/>
      <c r="BW118" s="641"/>
      <c r="BX118" s="641"/>
      <c r="BY118" s="641"/>
      <c r="BZ118" s="641"/>
      <c r="CA118" s="641"/>
      <c r="CB118" s="641"/>
      <c r="CC118" s="641"/>
      <c r="CD118" s="641"/>
      <c r="CE118" s="642"/>
      <c r="CF118" s="337"/>
      <c r="CV118" s="338"/>
      <c r="CW118" s="676"/>
      <c r="CX118" s="677"/>
      <c r="CY118" s="677"/>
      <c r="CZ118" s="677"/>
      <c r="DA118" s="677"/>
      <c r="DB118" s="677"/>
      <c r="DC118" s="677"/>
      <c r="DD118" s="677"/>
      <c r="DE118" s="677"/>
      <c r="DF118" s="677"/>
      <c r="DG118" s="677"/>
      <c r="DH118" s="677"/>
      <c r="DI118" s="677"/>
      <c r="DJ118" s="677"/>
      <c r="DK118" s="677"/>
      <c r="DL118" s="678"/>
      <c r="DM118" s="670"/>
      <c r="DN118" s="671"/>
      <c r="DO118" s="671"/>
      <c r="DP118" s="671"/>
      <c r="DQ118" s="671"/>
      <c r="DR118" s="671"/>
      <c r="DS118" s="671"/>
      <c r="DT118" s="671"/>
      <c r="DU118" s="671"/>
      <c r="DV118" s="671"/>
      <c r="DW118" s="671"/>
      <c r="DX118" s="671"/>
      <c r="DY118" s="671"/>
      <c r="DZ118" s="671"/>
      <c r="EA118" s="671"/>
      <c r="EB118" s="671"/>
      <c r="EC118" s="671"/>
      <c r="ED118" s="671"/>
      <c r="EE118" s="672"/>
      <c r="EF118" s="664"/>
      <c r="EG118" s="665"/>
      <c r="EH118" s="665"/>
      <c r="EI118" s="665"/>
      <c r="EJ118" s="665"/>
      <c r="EK118" s="666"/>
      <c r="EL118" s="637"/>
      <c r="EM118" s="638"/>
      <c r="EN118" s="638"/>
      <c r="EO118" s="638"/>
      <c r="EP118" s="638"/>
      <c r="EQ118" s="638"/>
      <c r="ER118" s="638"/>
      <c r="ES118" s="638"/>
      <c r="ET118" s="638"/>
      <c r="EU118" s="638"/>
      <c r="EV118" s="638"/>
      <c r="EW118" s="638"/>
      <c r="EX118" s="638"/>
      <c r="EY118" s="638"/>
      <c r="EZ118" s="638"/>
      <c r="FA118" s="638"/>
      <c r="FB118" s="638"/>
      <c r="FC118" s="638"/>
      <c r="FD118" s="639"/>
      <c r="FE118" s="637"/>
      <c r="FF118" s="638"/>
      <c r="FG118" s="638"/>
      <c r="FH118" s="638"/>
      <c r="FI118" s="638"/>
      <c r="FJ118" s="638"/>
      <c r="FK118" s="638"/>
      <c r="FL118" s="638"/>
      <c r="FM118" s="638"/>
      <c r="FN118" s="638"/>
      <c r="FO118" s="638"/>
      <c r="FP118" s="638"/>
      <c r="FQ118" s="638"/>
      <c r="FR118" s="638"/>
      <c r="FS118" s="638"/>
      <c r="FT118" s="638"/>
      <c r="FU118" s="638"/>
      <c r="FV118" s="638"/>
      <c r="FW118" s="638"/>
      <c r="FX118" s="638"/>
      <c r="FY118" s="638"/>
      <c r="FZ118" s="638"/>
      <c r="GA118" s="638"/>
      <c r="GB118" s="639"/>
      <c r="GC118" s="619"/>
      <c r="GD118" s="620"/>
      <c r="GE118" s="620"/>
      <c r="GF118" s="621"/>
    </row>
    <row r="119" spans="1:188" s="333" customFormat="1" ht="2.25" customHeight="1" x14ac:dyDescent="0.75">
      <c r="A119" s="716"/>
      <c r="B119" s="714"/>
      <c r="C119" s="714"/>
      <c r="D119" s="715"/>
      <c r="E119" s="343"/>
      <c r="F119" s="336"/>
      <c r="G119" s="336"/>
      <c r="H119" s="336"/>
      <c r="I119" s="344"/>
      <c r="J119" s="344"/>
      <c r="K119" s="344"/>
      <c r="L119" s="344"/>
      <c r="M119" s="344"/>
      <c r="N119" s="344"/>
      <c r="O119" s="344"/>
      <c r="P119" s="344"/>
      <c r="Q119" s="344"/>
      <c r="R119" s="344"/>
      <c r="S119" s="344"/>
      <c r="T119" s="344"/>
      <c r="U119" s="344"/>
      <c r="V119" s="344"/>
      <c r="W119" s="344"/>
      <c r="X119" s="344"/>
      <c r="Y119" s="344"/>
      <c r="Z119" s="344"/>
      <c r="AA119" s="344"/>
      <c r="AB119" s="344"/>
      <c r="AC119" s="344"/>
      <c r="AD119" s="344"/>
      <c r="AE119" s="344"/>
      <c r="AF119" s="344"/>
      <c r="AG119" s="344"/>
      <c r="AH119" s="344"/>
      <c r="AI119" s="344"/>
      <c r="AJ119" s="344"/>
      <c r="AK119" s="344"/>
      <c r="AL119" s="344"/>
      <c r="AM119" s="344"/>
      <c r="AN119" s="344"/>
      <c r="AO119" s="344"/>
      <c r="AP119" s="344"/>
      <c r="AQ119" s="337"/>
      <c r="AR119" s="337"/>
      <c r="AS119" s="337"/>
      <c r="AT119" s="337"/>
      <c r="AU119" s="337"/>
      <c r="AV119" s="337"/>
      <c r="AW119" s="337"/>
      <c r="AX119" s="337"/>
      <c r="AY119" s="337"/>
      <c r="AZ119" s="337"/>
      <c r="BA119" s="337"/>
      <c r="BB119" s="337"/>
      <c r="BC119" s="337"/>
      <c r="BD119" s="337"/>
      <c r="BE119" s="337"/>
      <c r="BF119" s="337"/>
      <c r="BG119" s="337"/>
      <c r="BH119" s="337"/>
      <c r="BI119" s="337"/>
      <c r="BJ119" s="337"/>
      <c r="BK119" s="337"/>
      <c r="BL119" s="337"/>
      <c r="BM119" s="337"/>
      <c r="BN119" s="337"/>
      <c r="BO119" s="337"/>
      <c r="BP119" s="337"/>
      <c r="BQ119" s="337"/>
      <c r="BR119" s="337"/>
      <c r="BS119" s="337"/>
      <c r="BT119" s="337"/>
      <c r="BU119" s="337"/>
      <c r="BV119" s="337"/>
      <c r="BW119" s="337"/>
      <c r="BX119" s="337"/>
      <c r="BY119" s="337"/>
      <c r="BZ119" s="337"/>
      <c r="CA119" s="337"/>
      <c r="CB119" s="337"/>
      <c r="CC119" s="337"/>
      <c r="CD119" s="337"/>
      <c r="CE119" s="337"/>
      <c r="CF119" s="337"/>
      <c r="CG119" s="337"/>
      <c r="CH119" s="337"/>
      <c r="CI119" s="337"/>
      <c r="CJ119" s="337"/>
      <c r="CK119" s="337"/>
      <c r="CL119" s="337"/>
      <c r="CM119" s="337"/>
      <c r="CN119" s="337"/>
      <c r="CO119" s="337"/>
      <c r="CP119" s="337"/>
      <c r="CQ119" s="337"/>
      <c r="CR119" s="337"/>
      <c r="CS119" s="337"/>
      <c r="CT119" s="337"/>
      <c r="CU119" s="337"/>
      <c r="CV119" s="338"/>
      <c r="CW119" s="426"/>
      <c r="CX119" s="309"/>
      <c r="CY119" s="309"/>
      <c r="CZ119" s="309"/>
      <c r="DA119" s="309"/>
      <c r="DB119" s="309"/>
      <c r="DC119" s="309"/>
      <c r="DD119" s="309"/>
      <c r="DE119" s="309"/>
      <c r="DF119" s="309"/>
      <c r="DG119" s="309"/>
      <c r="DH119" s="309"/>
      <c r="DI119" s="309"/>
      <c r="DJ119" s="309"/>
      <c r="DK119" s="309"/>
      <c r="DL119" s="425"/>
      <c r="DM119" s="427"/>
      <c r="DN119" s="428"/>
      <c r="DO119" s="428"/>
      <c r="DP119" s="428"/>
      <c r="DQ119" s="428"/>
      <c r="DR119" s="428"/>
      <c r="DS119" s="428"/>
      <c r="DT119" s="428"/>
      <c r="DU119" s="428"/>
      <c r="DV119" s="428"/>
      <c r="DW119" s="428"/>
      <c r="DX119" s="428"/>
      <c r="DY119" s="428"/>
      <c r="DZ119" s="428"/>
      <c r="EA119" s="428"/>
      <c r="EB119" s="428"/>
      <c r="EC119" s="428"/>
      <c r="ED119" s="428"/>
      <c r="EE119" s="429"/>
      <c r="EF119" s="540"/>
      <c r="EG119" s="541"/>
      <c r="EH119" s="541"/>
      <c r="EI119" s="541"/>
      <c r="EJ119" s="541"/>
      <c r="EK119" s="542"/>
      <c r="EL119" s="389"/>
      <c r="EM119" s="390"/>
      <c r="EN119" s="390"/>
      <c r="EO119" s="390"/>
      <c r="EP119" s="390"/>
      <c r="EQ119" s="390"/>
      <c r="ER119" s="390"/>
      <c r="ES119" s="390"/>
      <c r="ET119" s="390"/>
      <c r="EU119" s="390"/>
      <c r="EV119" s="390"/>
      <c r="EW119" s="390"/>
      <c r="EX119" s="390"/>
      <c r="EY119" s="390"/>
      <c r="EZ119" s="390"/>
      <c r="FA119" s="390"/>
      <c r="FB119" s="390"/>
      <c r="FC119" s="390"/>
      <c r="FD119" s="391"/>
      <c r="FE119" s="389"/>
      <c r="FF119" s="390"/>
      <c r="FG119" s="390"/>
      <c r="FH119" s="390"/>
      <c r="FI119" s="390"/>
      <c r="FJ119" s="390"/>
      <c r="FK119" s="390"/>
      <c r="FL119" s="390"/>
      <c r="FM119" s="390"/>
      <c r="FN119" s="390"/>
      <c r="FO119" s="390"/>
      <c r="FP119" s="390"/>
      <c r="FQ119" s="390"/>
      <c r="FR119" s="390"/>
      <c r="FS119" s="390"/>
      <c r="FT119" s="390"/>
      <c r="FU119" s="390"/>
      <c r="FV119" s="390"/>
      <c r="FW119" s="390"/>
      <c r="FX119" s="390"/>
      <c r="FY119" s="390"/>
      <c r="FZ119" s="390"/>
      <c r="GA119" s="390"/>
      <c r="GB119" s="391"/>
      <c r="GC119" s="395"/>
      <c r="GD119" s="396"/>
      <c r="GE119" s="396"/>
      <c r="GF119" s="397"/>
    </row>
    <row r="120" spans="1:188" s="333" customFormat="1" ht="2.25" customHeight="1" x14ac:dyDescent="0.75">
      <c r="A120" s="716"/>
      <c r="B120" s="714"/>
      <c r="C120" s="714"/>
      <c r="D120" s="715"/>
      <c r="E120" s="345"/>
      <c r="F120" s="346"/>
      <c r="G120" s="346"/>
      <c r="H120" s="346"/>
      <c r="I120" s="346"/>
      <c r="J120" s="346"/>
      <c r="K120" s="346"/>
      <c r="L120" s="346"/>
      <c r="M120" s="346"/>
      <c r="N120" s="346"/>
      <c r="O120" s="346"/>
      <c r="P120" s="346"/>
      <c r="Q120" s="8"/>
      <c r="R120" s="346"/>
      <c r="S120" s="346"/>
      <c r="T120" s="346"/>
      <c r="U120" s="346"/>
      <c r="V120" s="346"/>
      <c r="W120" s="346"/>
      <c r="X120" s="346"/>
      <c r="Y120" s="346"/>
      <c r="Z120" s="346"/>
      <c r="AA120" s="346"/>
      <c r="AB120" s="346"/>
      <c r="AC120" s="346"/>
      <c r="AD120" s="8"/>
      <c r="AE120" s="346"/>
      <c r="AF120" s="346"/>
      <c r="AG120" s="346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338"/>
      <c r="CW120" s="622"/>
      <c r="CX120" s="623"/>
      <c r="CY120" s="623"/>
      <c r="CZ120" s="623"/>
      <c r="DA120" s="623"/>
      <c r="DB120" s="623"/>
      <c r="DC120" s="623"/>
      <c r="DD120" s="623"/>
      <c r="DE120" s="623"/>
      <c r="DF120" s="623"/>
      <c r="DG120" s="623"/>
      <c r="DH120" s="623"/>
      <c r="DI120" s="623"/>
      <c r="DJ120" s="623"/>
      <c r="DK120" s="623"/>
      <c r="DL120" s="624"/>
      <c r="DM120" s="667"/>
      <c r="DN120" s="668"/>
      <c r="DO120" s="668"/>
      <c r="DP120" s="668"/>
      <c r="DQ120" s="668"/>
      <c r="DR120" s="668"/>
      <c r="DS120" s="668"/>
      <c r="DT120" s="668"/>
      <c r="DU120" s="668"/>
      <c r="DV120" s="668"/>
      <c r="DW120" s="668"/>
      <c r="DX120" s="668"/>
      <c r="DY120" s="668"/>
      <c r="DZ120" s="668"/>
      <c r="EA120" s="668"/>
      <c r="EB120" s="668"/>
      <c r="EC120" s="668"/>
      <c r="ED120" s="668"/>
      <c r="EE120" s="669"/>
      <c r="EF120" s="655"/>
      <c r="EG120" s="656"/>
      <c r="EH120" s="656"/>
      <c r="EI120" s="656"/>
      <c r="EJ120" s="656"/>
      <c r="EK120" s="657"/>
      <c r="EL120" s="643"/>
      <c r="EM120" s="644"/>
      <c r="EN120" s="644"/>
      <c r="EO120" s="644"/>
      <c r="EP120" s="644"/>
      <c r="EQ120" s="644"/>
      <c r="ER120" s="644"/>
      <c r="ES120" s="644"/>
      <c r="ET120" s="644"/>
      <c r="EU120" s="644"/>
      <c r="EV120" s="644"/>
      <c r="EW120" s="644"/>
      <c r="EX120" s="644"/>
      <c r="EY120" s="644"/>
      <c r="EZ120" s="644"/>
      <c r="FA120" s="644"/>
      <c r="FB120" s="644"/>
      <c r="FC120" s="644"/>
      <c r="FD120" s="645"/>
      <c r="FE120" s="643"/>
      <c r="FF120" s="644"/>
      <c r="FG120" s="644"/>
      <c r="FH120" s="644"/>
      <c r="FI120" s="644"/>
      <c r="FJ120" s="644"/>
      <c r="FK120" s="644"/>
      <c r="FL120" s="644"/>
      <c r="FM120" s="644"/>
      <c r="FN120" s="644"/>
      <c r="FO120" s="644"/>
      <c r="FP120" s="644"/>
      <c r="FQ120" s="644"/>
      <c r="FR120" s="644"/>
      <c r="FS120" s="644"/>
      <c r="FT120" s="644"/>
      <c r="FU120" s="644"/>
      <c r="FV120" s="644"/>
      <c r="FW120" s="644"/>
      <c r="FX120" s="644"/>
      <c r="FY120" s="644"/>
      <c r="FZ120" s="644"/>
      <c r="GA120" s="644"/>
      <c r="GB120" s="645"/>
      <c r="GC120" s="616"/>
      <c r="GD120" s="617"/>
      <c r="GE120" s="617"/>
      <c r="GF120" s="618"/>
    </row>
    <row r="121" spans="1:188" s="333" customFormat="1" ht="5.25" customHeight="1" x14ac:dyDescent="0.75">
      <c r="A121" s="716"/>
      <c r="B121" s="714"/>
      <c r="C121" s="714"/>
      <c r="D121" s="715"/>
      <c r="E121" s="347"/>
      <c r="F121" s="693" t="s">
        <v>211</v>
      </c>
      <c r="G121" s="693"/>
      <c r="H121" s="693"/>
      <c r="I121" s="693"/>
      <c r="J121" s="693"/>
      <c r="K121" s="693"/>
      <c r="L121" s="693"/>
      <c r="M121" s="693"/>
      <c r="N121" s="693"/>
      <c r="O121" s="693"/>
      <c r="P121" s="693"/>
      <c r="Q121" s="693"/>
      <c r="R121" s="693"/>
      <c r="S121" s="694" t="str">
        <f ca="1">IF($A115="","",VLOOKUP($A115,DT!$A$2:$M$252,5))</f>
        <v/>
      </c>
      <c r="T121" s="694"/>
      <c r="U121" s="694"/>
      <c r="V121" s="694"/>
      <c r="W121" s="694"/>
      <c r="X121" s="694"/>
      <c r="Y121" s="694"/>
      <c r="Z121" s="694"/>
      <c r="AA121" s="694"/>
      <c r="AB121" s="694"/>
      <c r="AC121" s="694"/>
      <c r="AD121" s="694"/>
      <c r="AE121" s="694"/>
      <c r="AF121" s="694"/>
      <c r="AG121" s="694"/>
      <c r="AH121" s="694"/>
      <c r="AI121" s="694"/>
      <c r="AJ121" s="694"/>
      <c r="AK121" s="694"/>
      <c r="AL121" s="694"/>
      <c r="AM121" s="694"/>
      <c r="AN121" s="694"/>
      <c r="AO121" s="694"/>
      <c r="AP121" s="694"/>
      <c r="AQ121" s="694"/>
      <c r="AR121" s="694"/>
      <c r="AS121" s="694"/>
      <c r="AT121" s="694"/>
      <c r="AU121" s="694"/>
      <c r="AV121" s="694"/>
      <c r="AW121" s="694"/>
      <c r="AX121" s="694"/>
      <c r="AY121" s="694"/>
      <c r="AZ121" s="694"/>
      <c r="BA121" s="694"/>
      <c r="BB121" s="694"/>
      <c r="BC121" s="694"/>
      <c r="BD121" s="694"/>
      <c r="BE121" s="694"/>
      <c r="BF121" s="694"/>
      <c r="BG121" s="694"/>
      <c r="BH121" s="694"/>
      <c r="BI121" s="694"/>
      <c r="BJ121" s="694"/>
      <c r="BK121" s="694"/>
      <c r="BL121" s="694"/>
      <c r="BM121" s="694"/>
      <c r="BN121" s="694"/>
      <c r="BO121" s="694"/>
      <c r="BP121" s="694"/>
      <c r="BQ121" s="694"/>
      <c r="BR121" s="694"/>
      <c r="BS121" s="694"/>
      <c r="BT121" s="694"/>
      <c r="BU121" s="694"/>
      <c r="BV121" s="694"/>
      <c r="BW121" s="694"/>
      <c r="BX121" s="694"/>
      <c r="BY121" s="694"/>
      <c r="BZ121" s="694"/>
      <c r="CA121" s="694"/>
      <c r="CB121" s="694"/>
      <c r="CC121" s="694"/>
      <c r="CD121" s="694"/>
      <c r="CE121" s="694"/>
      <c r="CF121" s="694"/>
      <c r="CG121" s="694"/>
      <c r="CH121" s="694"/>
      <c r="CI121" s="694"/>
      <c r="CJ121" s="694"/>
      <c r="CK121" s="694"/>
      <c r="CL121" s="694"/>
      <c r="CM121" s="694"/>
      <c r="CN121" s="694"/>
      <c r="CO121" s="694"/>
      <c r="CP121" s="694"/>
      <c r="CQ121" s="694"/>
      <c r="CR121" s="694"/>
      <c r="CS121" s="694"/>
      <c r="CT121" s="694"/>
      <c r="CU121" s="694"/>
      <c r="CV121" s="710"/>
      <c r="CW121" s="622"/>
      <c r="CX121" s="623"/>
      <c r="CY121" s="623"/>
      <c r="CZ121" s="623"/>
      <c r="DA121" s="623"/>
      <c r="DB121" s="623"/>
      <c r="DC121" s="623"/>
      <c r="DD121" s="623"/>
      <c r="DE121" s="623"/>
      <c r="DF121" s="623"/>
      <c r="DG121" s="623"/>
      <c r="DH121" s="623"/>
      <c r="DI121" s="623"/>
      <c r="DJ121" s="623"/>
      <c r="DK121" s="623"/>
      <c r="DL121" s="624"/>
      <c r="DM121" s="667"/>
      <c r="DN121" s="668"/>
      <c r="DO121" s="668"/>
      <c r="DP121" s="668"/>
      <c r="DQ121" s="668"/>
      <c r="DR121" s="668"/>
      <c r="DS121" s="668"/>
      <c r="DT121" s="668"/>
      <c r="DU121" s="668"/>
      <c r="DV121" s="668"/>
      <c r="DW121" s="668"/>
      <c r="DX121" s="668"/>
      <c r="DY121" s="668"/>
      <c r="DZ121" s="668"/>
      <c r="EA121" s="668"/>
      <c r="EB121" s="668"/>
      <c r="EC121" s="668"/>
      <c r="ED121" s="668"/>
      <c r="EE121" s="669"/>
      <c r="EF121" s="655"/>
      <c r="EG121" s="656"/>
      <c r="EH121" s="656"/>
      <c r="EI121" s="656"/>
      <c r="EJ121" s="656"/>
      <c r="EK121" s="657"/>
      <c r="EL121" s="643"/>
      <c r="EM121" s="644"/>
      <c r="EN121" s="644"/>
      <c r="EO121" s="644"/>
      <c r="EP121" s="644"/>
      <c r="EQ121" s="644"/>
      <c r="ER121" s="644"/>
      <c r="ES121" s="644"/>
      <c r="ET121" s="644"/>
      <c r="EU121" s="644"/>
      <c r="EV121" s="644"/>
      <c r="EW121" s="644"/>
      <c r="EX121" s="644"/>
      <c r="EY121" s="644"/>
      <c r="EZ121" s="644"/>
      <c r="FA121" s="644"/>
      <c r="FB121" s="644"/>
      <c r="FC121" s="644"/>
      <c r="FD121" s="645"/>
      <c r="FE121" s="643"/>
      <c r="FF121" s="644"/>
      <c r="FG121" s="644"/>
      <c r="FH121" s="644"/>
      <c r="FI121" s="644"/>
      <c r="FJ121" s="644"/>
      <c r="FK121" s="644"/>
      <c r="FL121" s="644"/>
      <c r="FM121" s="644"/>
      <c r="FN121" s="644"/>
      <c r="FO121" s="644"/>
      <c r="FP121" s="644"/>
      <c r="FQ121" s="644"/>
      <c r="FR121" s="644"/>
      <c r="FS121" s="644"/>
      <c r="FT121" s="644"/>
      <c r="FU121" s="644"/>
      <c r="FV121" s="644"/>
      <c r="FW121" s="644"/>
      <c r="FX121" s="644"/>
      <c r="FY121" s="644"/>
      <c r="FZ121" s="644"/>
      <c r="GA121" s="644"/>
      <c r="GB121" s="645"/>
      <c r="GC121" s="616"/>
      <c r="GD121" s="617"/>
      <c r="GE121" s="617"/>
      <c r="GF121" s="618"/>
    </row>
    <row r="122" spans="1:188" s="333" customFormat="1" ht="5.25" customHeight="1" x14ac:dyDescent="0.75">
      <c r="A122" s="716"/>
      <c r="B122" s="714"/>
      <c r="C122" s="714"/>
      <c r="D122" s="715"/>
      <c r="E122" s="347"/>
      <c r="F122" s="693"/>
      <c r="G122" s="693"/>
      <c r="H122" s="693"/>
      <c r="I122" s="693"/>
      <c r="J122" s="693"/>
      <c r="K122" s="693"/>
      <c r="L122" s="693"/>
      <c r="M122" s="693"/>
      <c r="N122" s="693"/>
      <c r="O122" s="693"/>
      <c r="P122" s="693"/>
      <c r="Q122" s="693"/>
      <c r="R122" s="693"/>
      <c r="S122" s="694"/>
      <c r="T122" s="694"/>
      <c r="U122" s="694"/>
      <c r="V122" s="694"/>
      <c r="W122" s="694"/>
      <c r="X122" s="694"/>
      <c r="Y122" s="694"/>
      <c r="Z122" s="694"/>
      <c r="AA122" s="694"/>
      <c r="AB122" s="694"/>
      <c r="AC122" s="694"/>
      <c r="AD122" s="694"/>
      <c r="AE122" s="694"/>
      <c r="AF122" s="694"/>
      <c r="AG122" s="694"/>
      <c r="AH122" s="694"/>
      <c r="AI122" s="694"/>
      <c r="AJ122" s="694"/>
      <c r="AK122" s="694"/>
      <c r="AL122" s="694"/>
      <c r="AM122" s="694"/>
      <c r="AN122" s="694"/>
      <c r="AO122" s="694"/>
      <c r="AP122" s="694"/>
      <c r="AQ122" s="694"/>
      <c r="AR122" s="694"/>
      <c r="AS122" s="694"/>
      <c r="AT122" s="694"/>
      <c r="AU122" s="694"/>
      <c r="AV122" s="694"/>
      <c r="AW122" s="694"/>
      <c r="AX122" s="694"/>
      <c r="AY122" s="694"/>
      <c r="AZ122" s="694"/>
      <c r="BA122" s="694"/>
      <c r="BB122" s="694"/>
      <c r="BC122" s="694"/>
      <c r="BD122" s="694"/>
      <c r="BE122" s="694"/>
      <c r="BF122" s="694"/>
      <c r="BG122" s="694"/>
      <c r="BH122" s="694"/>
      <c r="BI122" s="694"/>
      <c r="BJ122" s="694"/>
      <c r="BK122" s="694"/>
      <c r="BL122" s="694"/>
      <c r="BM122" s="694"/>
      <c r="BN122" s="694"/>
      <c r="BO122" s="694"/>
      <c r="BP122" s="694"/>
      <c r="BQ122" s="694"/>
      <c r="BR122" s="694"/>
      <c r="BS122" s="694"/>
      <c r="BT122" s="694"/>
      <c r="BU122" s="694"/>
      <c r="BV122" s="694"/>
      <c r="BW122" s="694"/>
      <c r="BX122" s="694"/>
      <c r="BY122" s="694"/>
      <c r="BZ122" s="694"/>
      <c r="CA122" s="694"/>
      <c r="CB122" s="694"/>
      <c r="CC122" s="694"/>
      <c r="CD122" s="694"/>
      <c r="CE122" s="694"/>
      <c r="CF122" s="694"/>
      <c r="CG122" s="694"/>
      <c r="CH122" s="694"/>
      <c r="CI122" s="694"/>
      <c r="CJ122" s="694"/>
      <c r="CK122" s="694"/>
      <c r="CL122" s="694"/>
      <c r="CM122" s="694"/>
      <c r="CN122" s="694"/>
      <c r="CO122" s="694"/>
      <c r="CP122" s="694"/>
      <c r="CQ122" s="694"/>
      <c r="CR122" s="694"/>
      <c r="CS122" s="694"/>
      <c r="CT122" s="694"/>
      <c r="CU122" s="694"/>
      <c r="CV122" s="710"/>
      <c r="CW122" s="622"/>
      <c r="CX122" s="623"/>
      <c r="CY122" s="623"/>
      <c r="CZ122" s="623"/>
      <c r="DA122" s="623"/>
      <c r="DB122" s="623"/>
      <c r="DC122" s="623"/>
      <c r="DD122" s="623"/>
      <c r="DE122" s="623"/>
      <c r="DF122" s="623"/>
      <c r="DG122" s="623"/>
      <c r="DH122" s="623"/>
      <c r="DI122" s="623"/>
      <c r="DJ122" s="623"/>
      <c r="DK122" s="623"/>
      <c r="DL122" s="624"/>
      <c r="DM122" s="667"/>
      <c r="DN122" s="668"/>
      <c r="DO122" s="668"/>
      <c r="DP122" s="668"/>
      <c r="DQ122" s="668"/>
      <c r="DR122" s="668"/>
      <c r="DS122" s="668"/>
      <c r="DT122" s="668"/>
      <c r="DU122" s="668"/>
      <c r="DV122" s="668"/>
      <c r="DW122" s="668"/>
      <c r="DX122" s="668"/>
      <c r="DY122" s="668"/>
      <c r="DZ122" s="668"/>
      <c r="EA122" s="668"/>
      <c r="EB122" s="668"/>
      <c r="EC122" s="668"/>
      <c r="ED122" s="668"/>
      <c r="EE122" s="669"/>
      <c r="EF122" s="655"/>
      <c r="EG122" s="656"/>
      <c r="EH122" s="656"/>
      <c r="EI122" s="656"/>
      <c r="EJ122" s="656"/>
      <c r="EK122" s="657"/>
      <c r="EL122" s="643"/>
      <c r="EM122" s="644"/>
      <c r="EN122" s="644"/>
      <c r="EO122" s="644"/>
      <c r="EP122" s="644"/>
      <c r="EQ122" s="644"/>
      <c r="ER122" s="644"/>
      <c r="ES122" s="644"/>
      <c r="ET122" s="644"/>
      <c r="EU122" s="644"/>
      <c r="EV122" s="644"/>
      <c r="EW122" s="644"/>
      <c r="EX122" s="644"/>
      <c r="EY122" s="644"/>
      <c r="EZ122" s="644"/>
      <c r="FA122" s="644"/>
      <c r="FB122" s="644"/>
      <c r="FC122" s="644"/>
      <c r="FD122" s="645"/>
      <c r="FE122" s="643"/>
      <c r="FF122" s="644"/>
      <c r="FG122" s="644"/>
      <c r="FH122" s="644"/>
      <c r="FI122" s="644"/>
      <c r="FJ122" s="644"/>
      <c r="FK122" s="644"/>
      <c r="FL122" s="644"/>
      <c r="FM122" s="644"/>
      <c r="FN122" s="644"/>
      <c r="FO122" s="644"/>
      <c r="FP122" s="644"/>
      <c r="FQ122" s="644"/>
      <c r="FR122" s="644"/>
      <c r="FS122" s="644"/>
      <c r="FT122" s="644"/>
      <c r="FU122" s="644"/>
      <c r="FV122" s="644"/>
      <c r="FW122" s="644"/>
      <c r="FX122" s="644"/>
      <c r="FY122" s="644"/>
      <c r="FZ122" s="644"/>
      <c r="GA122" s="644"/>
      <c r="GB122" s="645"/>
      <c r="GC122" s="616"/>
      <c r="GD122" s="617"/>
      <c r="GE122" s="617"/>
      <c r="GF122" s="618"/>
    </row>
    <row r="123" spans="1:188" s="333" customFormat="1" ht="5.25" customHeight="1" x14ac:dyDescent="0.75">
      <c r="A123" s="716"/>
      <c r="B123" s="714"/>
      <c r="C123" s="714"/>
      <c r="D123" s="715"/>
      <c r="E123" s="347"/>
      <c r="F123" s="693"/>
      <c r="G123" s="693"/>
      <c r="H123" s="693"/>
      <c r="I123" s="693"/>
      <c r="J123" s="693"/>
      <c r="K123" s="693"/>
      <c r="L123" s="693"/>
      <c r="M123" s="693"/>
      <c r="N123" s="693"/>
      <c r="O123" s="693"/>
      <c r="P123" s="693"/>
      <c r="Q123" s="693"/>
      <c r="R123" s="693"/>
      <c r="S123" s="711"/>
      <c r="T123" s="711"/>
      <c r="U123" s="711"/>
      <c r="V123" s="711"/>
      <c r="W123" s="711"/>
      <c r="X123" s="711"/>
      <c r="Y123" s="711"/>
      <c r="Z123" s="711"/>
      <c r="AA123" s="711"/>
      <c r="AB123" s="711"/>
      <c r="AC123" s="711"/>
      <c r="AD123" s="711"/>
      <c r="AE123" s="711"/>
      <c r="AF123" s="711"/>
      <c r="AG123" s="711"/>
      <c r="AH123" s="711"/>
      <c r="AI123" s="711"/>
      <c r="AJ123" s="711"/>
      <c r="AK123" s="711"/>
      <c r="AL123" s="711"/>
      <c r="AM123" s="711"/>
      <c r="AN123" s="711"/>
      <c r="AO123" s="711"/>
      <c r="AP123" s="711"/>
      <c r="AQ123" s="711"/>
      <c r="AR123" s="711"/>
      <c r="AS123" s="711"/>
      <c r="AT123" s="711"/>
      <c r="AU123" s="711"/>
      <c r="AV123" s="711"/>
      <c r="AW123" s="711"/>
      <c r="AX123" s="711"/>
      <c r="AY123" s="711"/>
      <c r="AZ123" s="711"/>
      <c r="BA123" s="711"/>
      <c r="BB123" s="711"/>
      <c r="BC123" s="711"/>
      <c r="BD123" s="711"/>
      <c r="BE123" s="711"/>
      <c r="BF123" s="711"/>
      <c r="BG123" s="711"/>
      <c r="BH123" s="711"/>
      <c r="BI123" s="711"/>
      <c r="BJ123" s="711"/>
      <c r="BK123" s="711"/>
      <c r="BL123" s="711"/>
      <c r="BM123" s="711"/>
      <c r="BN123" s="711"/>
      <c r="BO123" s="711"/>
      <c r="BP123" s="711"/>
      <c r="BQ123" s="711"/>
      <c r="BR123" s="711"/>
      <c r="BS123" s="711"/>
      <c r="BT123" s="711"/>
      <c r="BU123" s="711"/>
      <c r="BV123" s="711"/>
      <c r="BW123" s="711"/>
      <c r="BX123" s="711"/>
      <c r="BY123" s="711"/>
      <c r="BZ123" s="711"/>
      <c r="CA123" s="711"/>
      <c r="CB123" s="711"/>
      <c r="CC123" s="711"/>
      <c r="CD123" s="711"/>
      <c r="CE123" s="711"/>
      <c r="CF123" s="711"/>
      <c r="CG123" s="711"/>
      <c r="CH123" s="711"/>
      <c r="CI123" s="711"/>
      <c r="CJ123" s="711"/>
      <c r="CK123" s="711"/>
      <c r="CL123" s="711"/>
      <c r="CM123" s="711"/>
      <c r="CN123" s="711"/>
      <c r="CO123" s="711"/>
      <c r="CP123" s="711"/>
      <c r="CQ123" s="711"/>
      <c r="CR123" s="711"/>
      <c r="CS123" s="711"/>
      <c r="CT123" s="711"/>
      <c r="CU123" s="711"/>
      <c r="CV123" s="712"/>
      <c r="CW123" s="625"/>
      <c r="CX123" s="626"/>
      <c r="CY123" s="626"/>
      <c r="CZ123" s="626"/>
      <c r="DA123" s="626"/>
      <c r="DB123" s="626"/>
      <c r="DC123" s="626"/>
      <c r="DD123" s="626"/>
      <c r="DE123" s="626"/>
      <c r="DF123" s="626"/>
      <c r="DG123" s="626"/>
      <c r="DH123" s="626"/>
      <c r="DI123" s="626"/>
      <c r="DJ123" s="626"/>
      <c r="DK123" s="626"/>
      <c r="DL123" s="627"/>
      <c r="DM123" s="670"/>
      <c r="DN123" s="671"/>
      <c r="DO123" s="671"/>
      <c r="DP123" s="671"/>
      <c r="DQ123" s="671"/>
      <c r="DR123" s="671"/>
      <c r="DS123" s="671"/>
      <c r="DT123" s="671"/>
      <c r="DU123" s="671"/>
      <c r="DV123" s="671"/>
      <c r="DW123" s="671"/>
      <c r="DX123" s="671"/>
      <c r="DY123" s="671"/>
      <c r="DZ123" s="671"/>
      <c r="EA123" s="671"/>
      <c r="EB123" s="671"/>
      <c r="EC123" s="671"/>
      <c r="ED123" s="671"/>
      <c r="EE123" s="672"/>
      <c r="EF123" s="658"/>
      <c r="EG123" s="659"/>
      <c r="EH123" s="659"/>
      <c r="EI123" s="659"/>
      <c r="EJ123" s="659"/>
      <c r="EK123" s="660"/>
      <c r="EL123" s="646"/>
      <c r="EM123" s="647"/>
      <c r="EN123" s="647"/>
      <c r="EO123" s="647"/>
      <c r="EP123" s="647"/>
      <c r="EQ123" s="647"/>
      <c r="ER123" s="647"/>
      <c r="ES123" s="647"/>
      <c r="ET123" s="647"/>
      <c r="EU123" s="647"/>
      <c r="EV123" s="647"/>
      <c r="EW123" s="647"/>
      <c r="EX123" s="647"/>
      <c r="EY123" s="647"/>
      <c r="EZ123" s="647"/>
      <c r="FA123" s="647"/>
      <c r="FB123" s="647"/>
      <c r="FC123" s="647"/>
      <c r="FD123" s="648"/>
      <c r="FE123" s="646"/>
      <c r="FF123" s="647"/>
      <c r="FG123" s="647"/>
      <c r="FH123" s="647"/>
      <c r="FI123" s="647"/>
      <c r="FJ123" s="647"/>
      <c r="FK123" s="647"/>
      <c r="FL123" s="647"/>
      <c r="FM123" s="647"/>
      <c r="FN123" s="647"/>
      <c r="FO123" s="647"/>
      <c r="FP123" s="647"/>
      <c r="FQ123" s="647"/>
      <c r="FR123" s="647"/>
      <c r="FS123" s="647"/>
      <c r="FT123" s="647"/>
      <c r="FU123" s="647"/>
      <c r="FV123" s="647"/>
      <c r="FW123" s="647"/>
      <c r="FX123" s="647"/>
      <c r="FY123" s="647"/>
      <c r="FZ123" s="647"/>
      <c r="GA123" s="647"/>
      <c r="GB123" s="648"/>
      <c r="GC123" s="619"/>
      <c r="GD123" s="620"/>
      <c r="GE123" s="620"/>
      <c r="GF123" s="621"/>
    </row>
    <row r="124" spans="1:188" s="333" customFormat="1" ht="4.5" customHeight="1" x14ac:dyDescent="0.75">
      <c r="A124" s="716"/>
      <c r="B124" s="714"/>
      <c r="C124" s="714"/>
      <c r="D124" s="715"/>
      <c r="E124" s="347"/>
      <c r="F124" s="693" t="s">
        <v>6</v>
      </c>
      <c r="G124" s="693"/>
      <c r="H124" s="693"/>
      <c r="I124" s="693"/>
      <c r="J124" s="693"/>
      <c r="K124" s="694" t="str">
        <f ca="1">IF($A115="","",VLOOKUP($A115,DT!$A$2:$M$252,6))</f>
        <v/>
      </c>
      <c r="L124" s="695"/>
      <c r="M124" s="695"/>
      <c r="N124" s="695"/>
      <c r="O124" s="695"/>
      <c r="P124" s="695"/>
      <c r="Q124" s="695"/>
      <c r="R124" s="695"/>
      <c r="S124" s="695"/>
      <c r="T124" s="695"/>
      <c r="U124" s="695"/>
      <c r="V124" s="695"/>
      <c r="W124" s="695"/>
      <c r="X124" s="695"/>
      <c r="Y124" s="695"/>
      <c r="Z124" s="695"/>
      <c r="AA124" s="695"/>
      <c r="AB124" s="695"/>
      <c r="AC124" s="695"/>
      <c r="AD124" s="695"/>
      <c r="AE124" s="695"/>
      <c r="AF124" s="695"/>
      <c r="AG124" s="695"/>
      <c r="AH124" s="695"/>
      <c r="AI124" s="695"/>
      <c r="AJ124" s="695"/>
      <c r="AK124" s="695"/>
      <c r="AL124" s="695"/>
      <c r="AM124" s="695"/>
      <c r="AN124" s="695"/>
      <c r="AO124" s="695"/>
      <c r="AP124" s="695"/>
      <c r="AQ124" s="695"/>
      <c r="AR124" s="695"/>
      <c r="AS124" s="695"/>
      <c r="AT124" s="695"/>
      <c r="AU124" s="695"/>
      <c r="AV124" s="695"/>
      <c r="AW124" s="696"/>
      <c r="AX124" s="696"/>
      <c r="AY124" s="696"/>
      <c r="AZ124" s="695"/>
      <c r="BA124" s="695"/>
      <c r="BB124" s="695"/>
      <c r="BC124" s="695"/>
      <c r="BD124" s="695"/>
      <c r="BE124" s="695"/>
      <c r="BF124" s="695"/>
      <c r="BG124" s="695"/>
      <c r="BH124" s="695"/>
      <c r="BI124" s="695"/>
      <c r="BJ124" s="695"/>
      <c r="BK124" s="695"/>
      <c r="BL124" s="695"/>
      <c r="BM124" s="695"/>
      <c r="BN124" s="695"/>
      <c r="BO124" s="695"/>
      <c r="BP124" s="695"/>
      <c r="BQ124" s="695"/>
      <c r="BR124" s="695"/>
      <c r="BS124" s="695"/>
      <c r="BT124" s="695"/>
      <c r="BU124" s="695"/>
      <c r="BV124" s="695"/>
      <c r="BW124" s="695"/>
      <c r="BX124" s="695"/>
      <c r="BY124" s="695"/>
      <c r="BZ124" s="695"/>
      <c r="CA124" s="695"/>
      <c r="CB124" s="695"/>
      <c r="CC124" s="695"/>
      <c r="CD124" s="695"/>
      <c r="CE124" s="695"/>
      <c r="CF124" s="695"/>
      <c r="CG124" s="695"/>
      <c r="CH124" s="695"/>
      <c r="CI124" s="695"/>
      <c r="CJ124" s="695"/>
      <c r="CK124" s="695"/>
      <c r="CL124" s="695"/>
      <c r="CM124" s="695"/>
      <c r="CN124" s="695"/>
      <c r="CO124" s="695"/>
      <c r="CP124" s="695"/>
      <c r="CQ124" s="695"/>
      <c r="CR124" s="695"/>
      <c r="CS124" s="695"/>
      <c r="CT124" s="695"/>
      <c r="CU124" s="695"/>
      <c r="CV124" s="338"/>
      <c r="CW124" s="622"/>
      <c r="CX124" s="623"/>
      <c r="CY124" s="623"/>
      <c r="CZ124" s="623"/>
      <c r="DA124" s="623"/>
      <c r="DB124" s="623"/>
      <c r="DC124" s="623"/>
      <c r="DD124" s="623"/>
      <c r="DE124" s="623"/>
      <c r="DF124" s="623"/>
      <c r="DG124" s="623"/>
      <c r="DH124" s="623"/>
      <c r="DI124" s="623"/>
      <c r="DJ124" s="623"/>
      <c r="DK124" s="623"/>
      <c r="DL124" s="624"/>
      <c r="DM124" s="427"/>
      <c r="DN124" s="428"/>
      <c r="DO124" s="428"/>
      <c r="DP124" s="428"/>
      <c r="DQ124" s="428"/>
      <c r="DR124" s="428"/>
      <c r="DS124" s="428"/>
      <c r="DT124" s="428"/>
      <c r="DU124" s="428"/>
      <c r="DV124" s="428"/>
      <c r="DW124" s="428"/>
      <c r="DX124" s="428"/>
      <c r="DY124" s="428"/>
      <c r="DZ124" s="428"/>
      <c r="EA124" s="428"/>
      <c r="EB124" s="428"/>
      <c r="EC124" s="428"/>
      <c r="ED124" s="428"/>
      <c r="EE124" s="429"/>
      <c r="EF124" s="540"/>
      <c r="EG124" s="541"/>
      <c r="EH124" s="541"/>
      <c r="EI124" s="541"/>
      <c r="EJ124" s="541"/>
      <c r="EK124" s="542"/>
      <c r="EL124" s="389"/>
      <c r="EM124" s="390"/>
      <c r="EN124" s="390"/>
      <c r="EO124" s="390"/>
      <c r="EP124" s="390"/>
      <c r="EQ124" s="390"/>
      <c r="ER124" s="390"/>
      <c r="ES124" s="390"/>
      <c r="ET124" s="390"/>
      <c r="EU124" s="390"/>
      <c r="EV124" s="390"/>
      <c r="EW124" s="390"/>
      <c r="EX124" s="390"/>
      <c r="EY124" s="390"/>
      <c r="EZ124" s="390"/>
      <c r="FA124" s="390"/>
      <c r="FB124" s="390"/>
      <c r="FC124" s="390"/>
      <c r="FD124" s="391"/>
      <c r="FE124" s="389"/>
      <c r="FF124" s="390"/>
      <c r="FG124" s="390"/>
      <c r="FH124" s="390"/>
      <c r="FI124" s="390"/>
      <c r="FJ124" s="390"/>
      <c r="FK124" s="390"/>
      <c r="FL124" s="390"/>
      <c r="FM124" s="390"/>
      <c r="FN124" s="390"/>
      <c r="FO124" s="390"/>
      <c r="FP124" s="390"/>
      <c r="FQ124" s="390"/>
      <c r="FR124" s="390"/>
      <c r="FS124" s="390"/>
      <c r="FT124" s="390"/>
      <c r="FU124" s="390"/>
      <c r="FV124" s="390"/>
      <c r="FW124" s="390"/>
      <c r="FX124" s="390"/>
      <c r="FY124" s="390"/>
      <c r="FZ124" s="390"/>
      <c r="GA124" s="390"/>
      <c r="GB124" s="391"/>
      <c r="GC124" s="411"/>
      <c r="GD124" s="412"/>
      <c r="GE124" s="412"/>
      <c r="GF124" s="413"/>
    </row>
    <row r="125" spans="1:188" s="333" customFormat="1" ht="4.5" customHeight="1" x14ac:dyDescent="0.75">
      <c r="A125" s="716"/>
      <c r="B125" s="714"/>
      <c r="C125" s="714"/>
      <c r="D125" s="715"/>
      <c r="E125" s="347"/>
      <c r="F125" s="693"/>
      <c r="G125" s="693"/>
      <c r="H125" s="693"/>
      <c r="I125" s="693"/>
      <c r="J125" s="693"/>
      <c r="K125" s="695"/>
      <c r="L125" s="695"/>
      <c r="M125" s="695"/>
      <c r="N125" s="695"/>
      <c r="O125" s="695"/>
      <c r="P125" s="695"/>
      <c r="Q125" s="695"/>
      <c r="R125" s="695"/>
      <c r="S125" s="695"/>
      <c r="T125" s="695"/>
      <c r="U125" s="695"/>
      <c r="V125" s="695"/>
      <c r="W125" s="695"/>
      <c r="X125" s="695"/>
      <c r="Y125" s="695"/>
      <c r="Z125" s="695"/>
      <c r="AA125" s="695"/>
      <c r="AB125" s="695"/>
      <c r="AC125" s="695"/>
      <c r="AD125" s="695"/>
      <c r="AE125" s="695"/>
      <c r="AF125" s="695"/>
      <c r="AG125" s="695"/>
      <c r="AH125" s="695"/>
      <c r="AI125" s="695"/>
      <c r="AJ125" s="695"/>
      <c r="AK125" s="695"/>
      <c r="AL125" s="695"/>
      <c r="AM125" s="695"/>
      <c r="AN125" s="695"/>
      <c r="AO125" s="695"/>
      <c r="AP125" s="695"/>
      <c r="AQ125" s="695"/>
      <c r="AR125" s="695"/>
      <c r="AS125" s="695"/>
      <c r="AT125" s="695"/>
      <c r="AU125" s="695"/>
      <c r="AV125" s="695"/>
      <c r="AW125" s="695"/>
      <c r="AX125" s="695"/>
      <c r="AY125" s="695"/>
      <c r="AZ125" s="695"/>
      <c r="BA125" s="695"/>
      <c r="BB125" s="695"/>
      <c r="BC125" s="695"/>
      <c r="BD125" s="695"/>
      <c r="BE125" s="695"/>
      <c r="BF125" s="695"/>
      <c r="BG125" s="695"/>
      <c r="BH125" s="695"/>
      <c r="BI125" s="695"/>
      <c r="BJ125" s="695"/>
      <c r="BK125" s="695"/>
      <c r="BL125" s="695"/>
      <c r="BM125" s="695"/>
      <c r="BN125" s="695"/>
      <c r="BO125" s="695"/>
      <c r="BP125" s="695"/>
      <c r="BQ125" s="695"/>
      <c r="BR125" s="695"/>
      <c r="BS125" s="695"/>
      <c r="BT125" s="695"/>
      <c r="BU125" s="695"/>
      <c r="BV125" s="695"/>
      <c r="BW125" s="695"/>
      <c r="BX125" s="695"/>
      <c r="BY125" s="695"/>
      <c r="BZ125" s="695"/>
      <c r="CA125" s="695"/>
      <c r="CB125" s="695"/>
      <c r="CC125" s="695"/>
      <c r="CD125" s="695"/>
      <c r="CE125" s="695"/>
      <c r="CF125" s="695"/>
      <c r="CG125" s="695"/>
      <c r="CH125" s="695"/>
      <c r="CI125" s="695"/>
      <c r="CJ125" s="695"/>
      <c r="CK125" s="695"/>
      <c r="CL125" s="695"/>
      <c r="CM125" s="695"/>
      <c r="CN125" s="695"/>
      <c r="CO125" s="695"/>
      <c r="CP125" s="695"/>
      <c r="CQ125" s="695"/>
      <c r="CR125" s="695"/>
      <c r="CS125" s="695"/>
      <c r="CT125" s="695"/>
      <c r="CU125" s="695"/>
      <c r="CV125" s="338"/>
      <c r="CW125" s="622"/>
      <c r="CX125" s="623"/>
      <c r="CY125" s="623"/>
      <c r="CZ125" s="623"/>
      <c r="DA125" s="623"/>
      <c r="DB125" s="623"/>
      <c r="DC125" s="623"/>
      <c r="DD125" s="623"/>
      <c r="DE125" s="623"/>
      <c r="DF125" s="623"/>
      <c r="DG125" s="623"/>
      <c r="DH125" s="623"/>
      <c r="DI125" s="623"/>
      <c r="DJ125" s="623"/>
      <c r="DK125" s="623"/>
      <c r="DL125" s="624"/>
      <c r="DM125" s="628"/>
      <c r="DN125" s="629"/>
      <c r="DO125" s="629"/>
      <c r="DP125" s="629"/>
      <c r="DQ125" s="629"/>
      <c r="DR125" s="629"/>
      <c r="DS125" s="629"/>
      <c r="DT125" s="629"/>
      <c r="DU125" s="629"/>
      <c r="DV125" s="629"/>
      <c r="DW125" s="629"/>
      <c r="DX125" s="629"/>
      <c r="DY125" s="629"/>
      <c r="DZ125" s="629"/>
      <c r="EA125" s="629"/>
      <c r="EB125" s="629"/>
      <c r="EC125" s="629"/>
      <c r="ED125" s="629"/>
      <c r="EE125" s="630"/>
      <c r="EF125" s="655"/>
      <c r="EG125" s="656"/>
      <c r="EH125" s="656"/>
      <c r="EI125" s="656"/>
      <c r="EJ125" s="656"/>
      <c r="EK125" s="657"/>
      <c r="EL125" s="643"/>
      <c r="EM125" s="644"/>
      <c r="EN125" s="644"/>
      <c r="EO125" s="644"/>
      <c r="EP125" s="644"/>
      <c r="EQ125" s="644"/>
      <c r="ER125" s="644"/>
      <c r="ES125" s="644"/>
      <c r="ET125" s="644"/>
      <c r="EU125" s="644"/>
      <c r="EV125" s="644"/>
      <c r="EW125" s="644"/>
      <c r="EX125" s="644"/>
      <c r="EY125" s="644"/>
      <c r="EZ125" s="644"/>
      <c r="FA125" s="644"/>
      <c r="FB125" s="644"/>
      <c r="FC125" s="644"/>
      <c r="FD125" s="645"/>
      <c r="FE125" s="643"/>
      <c r="FF125" s="644"/>
      <c r="FG125" s="644"/>
      <c r="FH125" s="644"/>
      <c r="FI125" s="644"/>
      <c r="FJ125" s="644"/>
      <c r="FK125" s="644"/>
      <c r="FL125" s="644"/>
      <c r="FM125" s="644"/>
      <c r="FN125" s="644"/>
      <c r="FO125" s="644"/>
      <c r="FP125" s="644"/>
      <c r="FQ125" s="644"/>
      <c r="FR125" s="644"/>
      <c r="FS125" s="644"/>
      <c r="FT125" s="644"/>
      <c r="FU125" s="644"/>
      <c r="FV125" s="644"/>
      <c r="FW125" s="644"/>
      <c r="FX125" s="644"/>
      <c r="FY125" s="644"/>
      <c r="FZ125" s="644"/>
      <c r="GA125" s="644"/>
      <c r="GB125" s="645"/>
      <c r="GC125" s="616"/>
      <c r="GD125" s="617"/>
      <c r="GE125" s="617"/>
      <c r="GF125" s="618"/>
    </row>
    <row r="126" spans="1:188" s="333" customFormat="1" ht="3.75" customHeight="1" x14ac:dyDescent="0.75">
      <c r="A126" s="716"/>
      <c r="B126" s="714"/>
      <c r="C126" s="714"/>
      <c r="D126" s="715"/>
      <c r="E126" s="347"/>
      <c r="F126" s="693"/>
      <c r="G126" s="693"/>
      <c r="H126" s="693"/>
      <c r="I126" s="693"/>
      <c r="J126" s="693"/>
      <c r="K126" s="695"/>
      <c r="L126" s="695"/>
      <c r="M126" s="695"/>
      <c r="N126" s="695"/>
      <c r="O126" s="695"/>
      <c r="P126" s="695"/>
      <c r="Q126" s="695"/>
      <c r="R126" s="695"/>
      <c r="S126" s="695"/>
      <c r="T126" s="695"/>
      <c r="U126" s="695"/>
      <c r="V126" s="695"/>
      <c r="W126" s="695"/>
      <c r="X126" s="695"/>
      <c r="Y126" s="695"/>
      <c r="Z126" s="695"/>
      <c r="AA126" s="695"/>
      <c r="AB126" s="695"/>
      <c r="AC126" s="695"/>
      <c r="AD126" s="695"/>
      <c r="AE126" s="695"/>
      <c r="AF126" s="695"/>
      <c r="AG126" s="695"/>
      <c r="AH126" s="695"/>
      <c r="AI126" s="695"/>
      <c r="AJ126" s="695"/>
      <c r="AK126" s="695"/>
      <c r="AL126" s="695"/>
      <c r="AM126" s="695"/>
      <c r="AN126" s="695"/>
      <c r="AO126" s="695"/>
      <c r="AP126" s="695"/>
      <c r="AQ126" s="695"/>
      <c r="AR126" s="695"/>
      <c r="AS126" s="695"/>
      <c r="AT126" s="695"/>
      <c r="AU126" s="695"/>
      <c r="AV126" s="695"/>
      <c r="AW126" s="695"/>
      <c r="AX126" s="695"/>
      <c r="AY126" s="695"/>
      <c r="AZ126" s="695"/>
      <c r="BA126" s="695"/>
      <c r="BB126" s="695"/>
      <c r="BC126" s="695"/>
      <c r="BD126" s="695"/>
      <c r="BE126" s="695"/>
      <c r="BF126" s="695"/>
      <c r="BG126" s="695"/>
      <c r="BH126" s="695"/>
      <c r="BI126" s="695"/>
      <c r="BJ126" s="695"/>
      <c r="BK126" s="695"/>
      <c r="BL126" s="695"/>
      <c r="BM126" s="695"/>
      <c r="BN126" s="695"/>
      <c r="BO126" s="695"/>
      <c r="BP126" s="695"/>
      <c r="BQ126" s="695"/>
      <c r="BR126" s="695"/>
      <c r="BS126" s="695"/>
      <c r="BT126" s="695"/>
      <c r="BU126" s="695"/>
      <c r="BV126" s="695"/>
      <c r="BW126" s="695"/>
      <c r="BX126" s="695"/>
      <c r="BY126" s="695"/>
      <c r="BZ126" s="695"/>
      <c r="CA126" s="695"/>
      <c r="CB126" s="695"/>
      <c r="CC126" s="695"/>
      <c r="CD126" s="695"/>
      <c r="CE126" s="695"/>
      <c r="CF126" s="695"/>
      <c r="CG126" s="695"/>
      <c r="CH126" s="695"/>
      <c r="CI126" s="695"/>
      <c r="CJ126" s="695"/>
      <c r="CK126" s="695"/>
      <c r="CL126" s="695"/>
      <c r="CM126" s="695"/>
      <c r="CN126" s="695"/>
      <c r="CO126" s="695"/>
      <c r="CP126" s="695"/>
      <c r="CQ126" s="695"/>
      <c r="CR126" s="695"/>
      <c r="CS126" s="695"/>
      <c r="CT126" s="695"/>
      <c r="CU126" s="695"/>
      <c r="CV126" s="338"/>
      <c r="CW126" s="622"/>
      <c r="CX126" s="623"/>
      <c r="CY126" s="623"/>
      <c r="CZ126" s="623"/>
      <c r="DA126" s="623"/>
      <c r="DB126" s="623"/>
      <c r="DC126" s="623"/>
      <c r="DD126" s="623"/>
      <c r="DE126" s="623"/>
      <c r="DF126" s="623"/>
      <c r="DG126" s="623"/>
      <c r="DH126" s="623"/>
      <c r="DI126" s="623"/>
      <c r="DJ126" s="623"/>
      <c r="DK126" s="623"/>
      <c r="DL126" s="624"/>
      <c r="DM126" s="628"/>
      <c r="DN126" s="629"/>
      <c r="DO126" s="629"/>
      <c r="DP126" s="629"/>
      <c r="DQ126" s="629"/>
      <c r="DR126" s="629"/>
      <c r="DS126" s="629"/>
      <c r="DT126" s="629"/>
      <c r="DU126" s="629"/>
      <c r="DV126" s="629"/>
      <c r="DW126" s="629"/>
      <c r="DX126" s="629"/>
      <c r="DY126" s="629"/>
      <c r="DZ126" s="629"/>
      <c r="EA126" s="629"/>
      <c r="EB126" s="629"/>
      <c r="EC126" s="629"/>
      <c r="ED126" s="629"/>
      <c r="EE126" s="630"/>
      <c r="EF126" s="655"/>
      <c r="EG126" s="656"/>
      <c r="EH126" s="656"/>
      <c r="EI126" s="656"/>
      <c r="EJ126" s="656"/>
      <c r="EK126" s="657"/>
      <c r="EL126" s="643"/>
      <c r="EM126" s="644"/>
      <c r="EN126" s="644"/>
      <c r="EO126" s="644"/>
      <c r="EP126" s="644"/>
      <c r="EQ126" s="644"/>
      <c r="ER126" s="644"/>
      <c r="ES126" s="644"/>
      <c r="ET126" s="644"/>
      <c r="EU126" s="644"/>
      <c r="EV126" s="644"/>
      <c r="EW126" s="644"/>
      <c r="EX126" s="644"/>
      <c r="EY126" s="644"/>
      <c r="EZ126" s="644"/>
      <c r="FA126" s="644"/>
      <c r="FB126" s="644"/>
      <c r="FC126" s="644"/>
      <c r="FD126" s="645"/>
      <c r="FE126" s="643"/>
      <c r="FF126" s="644"/>
      <c r="FG126" s="644"/>
      <c r="FH126" s="644"/>
      <c r="FI126" s="644"/>
      <c r="FJ126" s="644"/>
      <c r="FK126" s="644"/>
      <c r="FL126" s="644"/>
      <c r="FM126" s="644"/>
      <c r="FN126" s="644"/>
      <c r="FO126" s="644"/>
      <c r="FP126" s="644"/>
      <c r="FQ126" s="644"/>
      <c r="FR126" s="644"/>
      <c r="FS126" s="644"/>
      <c r="FT126" s="644"/>
      <c r="FU126" s="644"/>
      <c r="FV126" s="644"/>
      <c r="FW126" s="644"/>
      <c r="FX126" s="644"/>
      <c r="FY126" s="644"/>
      <c r="FZ126" s="644"/>
      <c r="GA126" s="644"/>
      <c r="GB126" s="645"/>
      <c r="GC126" s="616"/>
      <c r="GD126" s="617"/>
      <c r="GE126" s="617"/>
      <c r="GF126" s="618"/>
    </row>
    <row r="127" spans="1:188" s="333" customFormat="1" ht="2.25" customHeight="1" x14ac:dyDescent="0.75">
      <c r="A127" s="716"/>
      <c r="B127" s="714"/>
      <c r="C127" s="714"/>
      <c r="D127" s="715"/>
      <c r="E127" s="347"/>
      <c r="F127" s="693"/>
      <c r="G127" s="693"/>
      <c r="H127" s="693"/>
      <c r="I127" s="693"/>
      <c r="J127" s="693"/>
      <c r="K127" s="695"/>
      <c r="L127" s="695"/>
      <c r="M127" s="695"/>
      <c r="N127" s="695"/>
      <c r="O127" s="695"/>
      <c r="P127" s="695"/>
      <c r="Q127" s="695"/>
      <c r="R127" s="695"/>
      <c r="S127" s="695"/>
      <c r="T127" s="695"/>
      <c r="U127" s="695"/>
      <c r="V127" s="695"/>
      <c r="W127" s="695"/>
      <c r="X127" s="695"/>
      <c r="Y127" s="695"/>
      <c r="Z127" s="695"/>
      <c r="AA127" s="695"/>
      <c r="AB127" s="695"/>
      <c r="AC127" s="695"/>
      <c r="AD127" s="695"/>
      <c r="AE127" s="695"/>
      <c r="AF127" s="695"/>
      <c r="AG127" s="695"/>
      <c r="AH127" s="695"/>
      <c r="AI127" s="695"/>
      <c r="AJ127" s="695"/>
      <c r="AK127" s="695"/>
      <c r="AL127" s="695"/>
      <c r="AM127" s="695"/>
      <c r="AN127" s="695"/>
      <c r="AO127" s="695"/>
      <c r="AP127" s="695"/>
      <c r="AQ127" s="695"/>
      <c r="AR127" s="695"/>
      <c r="AS127" s="695"/>
      <c r="AT127" s="695"/>
      <c r="AU127" s="695"/>
      <c r="AV127" s="695"/>
      <c r="AW127" s="695"/>
      <c r="AX127" s="695"/>
      <c r="AY127" s="695"/>
      <c r="AZ127" s="695"/>
      <c r="BA127" s="695"/>
      <c r="BB127" s="695"/>
      <c r="BC127" s="695"/>
      <c r="BD127" s="695"/>
      <c r="BE127" s="695"/>
      <c r="BF127" s="695"/>
      <c r="BG127" s="695"/>
      <c r="BH127" s="695"/>
      <c r="BI127" s="695"/>
      <c r="BJ127" s="695"/>
      <c r="BK127" s="695"/>
      <c r="BL127" s="695"/>
      <c r="BM127" s="695"/>
      <c r="BN127" s="695"/>
      <c r="BO127" s="695"/>
      <c r="BP127" s="695"/>
      <c r="BQ127" s="695"/>
      <c r="BR127" s="695"/>
      <c r="BS127" s="695"/>
      <c r="BT127" s="695"/>
      <c r="BU127" s="695"/>
      <c r="BV127" s="695"/>
      <c r="BW127" s="695"/>
      <c r="BX127" s="695"/>
      <c r="BY127" s="695"/>
      <c r="BZ127" s="695"/>
      <c r="CA127" s="695"/>
      <c r="CB127" s="695"/>
      <c r="CC127" s="695"/>
      <c r="CD127" s="695"/>
      <c r="CE127" s="695"/>
      <c r="CF127" s="695"/>
      <c r="CG127" s="695"/>
      <c r="CH127" s="695"/>
      <c r="CI127" s="695"/>
      <c r="CJ127" s="695"/>
      <c r="CK127" s="695"/>
      <c r="CL127" s="695"/>
      <c r="CM127" s="695"/>
      <c r="CN127" s="695"/>
      <c r="CO127" s="695"/>
      <c r="CP127" s="695"/>
      <c r="CQ127" s="695"/>
      <c r="CR127" s="695"/>
      <c r="CS127" s="695"/>
      <c r="CT127" s="695"/>
      <c r="CU127" s="695"/>
      <c r="CV127" s="338"/>
      <c r="CW127" s="622"/>
      <c r="CX127" s="623"/>
      <c r="CY127" s="623"/>
      <c r="CZ127" s="623"/>
      <c r="DA127" s="623"/>
      <c r="DB127" s="623"/>
      <c r="DC127" s="623"/>
      <c r="DD127" s="623"/>
      <c r="DE127" s="623"/>
      <c r="DF127" s="623"/>
      <c r="DG127" s="623"/>
      <c r="DH127" s="623"/>
      <c r="DI127" s="623"/>
      <c r="DJ127" s="623"/>
      <c r="DK127" s="623"/>
      <c r="DL127" s="624"/>
      <c r="DM127" s="628"/>
      <c r="DN127" s="629"/>
      <c r="DO127" s="629"/>
      <c r="DP127" s="629"/>
      <c r="DQ127" s="629"/>
      <c r="DR127" s="629"/>
      <c r="DS127" s="629"/>
      <c r="DT127" s="629"/>
      <c r="DU127" s="629"/>
      <c r="DV127" s="629"/>
      <c r="DW127" s="629"/>
      <c r="DX127" s="629"/>
      <c r="DY127" s="629"/>
      <c r="DZ127" s="629"/>
      <c r="EA127" s="629"/>
      <c r="EB127" s="629"/>
      <c r="EC127" s="629"/>
      <c r="ED127" s="629"/>
      <c r="EE127" s="630"/>
      <c r="EF127" s="655"/>
      <c r="EG127" s="656"/>
      <c r="EH127" s="656"/>
      <c r="EI127" s="656"/>
      <c r="EJ127" s="656"/>
      <c r="EK127" s="657"/>
      <c r="EL127" s="643"/>
      <c r="EM127" s="644"/>
      <c r="EN127" s="644"/>
      <c r="EO127" s="644"/>
      <c r="EP127" s="644"/>
      <c r="EQ127" s="644"/>
      <c r="ER127" s="644"/>
      <c r="ES127" s="644"/>
      <c r="ET127" s="644"/>
      <c r="EU127" s="644"/>
      <c r="EV127" s="644"/>
      <c r="EW127" s="644"/>
      <c r="EX127" s="644"/>
      <c r="EY127" s="644"/>
      <c r="EZ127" s="644"/>
      <c r="FA127" s="644"/>
      <c r="FB127" s="644"/>
      <c r="FC127" s="644"/>
      <c r="FD127" s="645"/>
      <c r="FE127" s="643"/>
      <c r="FF127" s="644"/>
      <c r="FG127" s="644"/>
      <c r="FH127" s="644"/>
      <c r="FI127" s="644"/>
      <c r="FJ127" s="644"/>
      <c r="FK127" s="644"/>
      <c r="FL127" s="644"/>
      <c r="FM127" s="644"/>
      <c r="FN127" s="644"/>
      <c r="FO127" s="644"/>
      <c r="FP127" s="644"/>
      <c r="FQ127" s="644"/>
      <c r="FR127" s="644"/>
      <c r="FS127" s="644"/>
      <c r="FT127" s="644"/>
      <c r="FU127" s="644"/>
      <c r="FV127" s="644"/>
      <c r="FW127" s="644"/>
      <c r="FX127" s="644"/>
      <c r="FY127" s="644"/>
      <c r="FZ127" s="644"/>
      <c r="GA127" s="644"/>
      <c r="GB127" s="645"/>
      <c r="GC127" s="616"/>
      <c r="GD127" s="617"/>
      <c r="GE127" s="617"/>
      <c r="GF127" s="618"/>
    </row>
    <row r="128" spans="1:188" s="333" customFormat="1" ht="4.5" customHeight="1" x14ac:dyDescent="0.75">
      <c r="A128" s="716"/>
      <c r="B128" s="714"/>
      <c r="C128" s="714"/>
      <c r="D128" s="715"/>
      <c r="E128" s="347"/>
      <c r="F128" s="693"/>
      <c r="G128" s="693"/>
      <c r="H128" s="693"/>
      <c r="I128" s="693"/>
      <c r="J128" s="693"/>
      <c r="K128" s="697"/>
      <c r="L128" s="697"/>
      <c r="M128" s="697"/>
      <c r="N128" s="697"/>
      <c r="O128" s="697"/>
      <c r="P128" s="697"/>
      <c r="Q128" s="697"/>
      <c r="R128" s="697"/>
      <c r="S128" s="697"/>
      <c r="T128" s="697"/>
      <c r="U128" s="697"/>
      <c r="V128" s="697"/>
      <c r="W128" s="697"/>
      <c r="X128" s="697"/>
      <c r="Y128" s="697"/>
      <c r="Z128" s="697"/>
      <c r="AA128" s="697"/>
      <c r="AB128" s="697"/>
      <c r="AC128" s="697"/>
      <c r="AD128" s="697"/>
      <c r="AE128" s="697"/>
      <c r="AF128" s="697"/>
      <c r="AG128" s="697"/>
      <c r="AH128" s="697"/>
      <c r="AI128" s="697"/>
      <c r="AJ128" s="697"/>
      <c r="AK128" s="697"/>
      <c r="AL128" s="697"/>
      <c r="AM128" s="697"/>
      <c r="AN128" s="697"/>
      <c r="AO128" s="697"/>
      <c r="AP128" s="697"/>
      <c r="AQ128" s="697"/>
      <c r="AR128" s="697"/>
      <c r="AS128" s="697"/>
      <c r="AT128" s="697"/>
      <c r="AU128" s="697"/>
      <c r="AV128" s="697"/>
      <c r="AW128" s="697"/>
      <c r="AX128" s="697"/>
      <c r="AY128" s="697"/>
      <c r="AZ128" s="697"/>
      <c r="BA128" s="697"/>
      <c r="BB128" s="697"/>
      <c r="BC128" s="697"/>
      <c r="BD128" s="697"/>
      <c r="BE128" s="697"/>
      <c r="BF128" s="697"/>
      <c r="BG128" s="697"/>
      <c r="BH128" s="697"/>
      <c r="BI128" s="697"/>
      <c r="BJ128" s="697"/>
      <c r="BK128" s="697"/>
      <c r="BL128" s="697"/>
      <c r="BM128" s="697"/>
      <c r="BN128" s="697"/>
      <c r="BO128" s="697"/>
      <c r="BP128" s="697"/>
      <c r="BQ128" s="697"/>
      <c r="BR128" s="697"/>
      <c r="BS128" s="697"/>
      <c r="BT128" s="697"/>
      <c r="BU128" s="697"/>
      <c r="BV128" s="697"/>
      <c r="BW128" s="697"/>
      <c r="BX128" s="697"/>
      <c r="BY128" s="697"/>
      <c r="BZ128" s="697"/>
      <c r="CA128" s="697"/>
      <c r="CB128" s="697"/>
      <c r="CC128" s="697"/>
      <c r="CD128" s="697"/>
      <c r="CE128" s="697"/>
      <c r="CF128" s="697"/>
      <c r="CG128" s="697"/>
      <c r="CH128" s="697"/>
      <c r="CI128" s="697"/>
      <c r="CJ128" s="697"/>
      <c r="CK128" s="697"/>
      <c r="CL128" s="697"/>
      <c r="CM128" s="697"/>
      <c r="CN128" s="697"/>
      <c r="CO128" s="697"/>
      <c r="CP128" s="697"/>
      <c r="CQ128" s="697"/>
      <c r="CR128" s="697"/>
      <c r="CS128" s="697"/>
      <c r="CT128" s="697"/>
      <c r="CU128" s="697"/>
      <c r="CV128" s="348"/>
      <c r="CW128" s="625"/>
      <c r="CX128" s="626"/>
      <c r="CY128" s="626"/>
      <c r="CZ128" s="626"/>
      <c r="DA128" s="626"/>
      <c r="DB128" s="626"/>
      <c r="DC128" s="626"/>
      <c r="DD128" s="626"/>
      <c r="DE128" s="626"/>
      <c r="DF128" s="626"/>
      <c r="DG128" s="626"/>
      <c r="DH128" s="626"/>
      <c r="DI128" s="626"/>
      <c r="DJ128" s="626"/>
      <c r="DK128" s="626"/>
      <c r="DL128" s="627"/>
      <c r="DM128" s="631"/>
      <c r="DN128" s="632"/>
      <c r="DO128" s="632"/>
      <c r="DP128" s="632"/>
      <c r="DQ128" s="632"/>
      <c r="DR128" s="632"/>
      <c r="DS128" s="632"/>
      <c r="DT128" s="632"/>
      <c r="DU128" s="632"/>
      <c r="DV128" s="632"/>
      <c r="DW128" s="632"/>
      <c r="DX128" s="632"/>
      <c r="DY128" s="632"/>
      <c r="DZ128" s="632"/>
      <c r="EA128" s="632"/>
      <c r="EB128" s="632"/>
      <c r="EC128" s="632"/>
      <c r="ED128" s="632"/>
      <c r="EE128" s="633"/>
      <c r="EF128" s="658"/>
      <c r="EG128" s="659"/>
      <c r="EH128" s="659"/>
      <c r="EI128" s="659"/>
      <c r="EJ128" s="659"/>
      <c r="EK128" s="660"/>
      <c r="EL128" s="646"/>
      <c r="EM128" s="647"/>
      <c r="EN128" s="647"/>
      <c r="EO128" s="647"/>
      <c r="EP128" s="647"/>
      <c r="EQ128" s="647"/>
      <c r="ER128" s="647"/>
      <c r="ES128" s="647"/>
      <c r="ET128" s="647"/>
      <c r="EU128" s="647"/>
      <c r="EV128" s="647"/>
      <c r="EW128" s="647"/>
      <c r="EX128" s="647"/>
      <c r="EY128" s="647"/>
      <c r="EZ128" s="647"/>
      <c r="FA128" s="647"/>
      <c r="FB128" s="647"/>
      <c r="FC128" s="647"/>
      <c r="FD128" s="648"/>
      <c r="FE128" s="646"/>
      <c r="FF128" s="647"/>
      <c r="FG128" s="647"/>
      <c r="FH128" s="647"/>
      <c r="FI128" s="647"/>
      <c r="FJ128" s="647"/>
      <c r="FK128" s="647"/>
      <c r="FL128" s="647"/>
      <c r="FM128" s="647"/>
      <c r="FN128" s="647"/>
      <c r="FO128" s="647"/>
      <c r="FP128" s="647"/>
      <c r="FQ128" s="647"/>
      <c r="FR128" s="647"/>
      <c r="FS128" s="647"/>
      <c r="FT128" s="647"/>
      <c r="FU128" s="647"/>
      <c r="FV128" s="647"/>
      <c r="FW128" s="647"/>
      <c r="FX128" s="647"/>
      <c r="FY128" s="647"/>
      <c r="FZ128" s="647"/>
      <c r="GA128" s="647"/>
      <c r="GB128" s="648"/>
      <c r="GC128" s="619"/>
      <c r="GD128" s="620"/>
      <c r="GE128" s="620"/>
      <c r="GF128" s="621"/>
    </row>
    <row r="129" spans="1:188" s="333" customFormat="1" ht="2.25" customHeight="1" x14ac:dyDescent="0.75">
      <c r="A129" s="361"/>
      <c r="B129" s="315"/>
      <c r="C129" s="315"/>
      <c r="D129" s="362"/>
      <c r="E129" s="347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363"/>
      <c r="CW129" s="414"/>
      <c r="CX129" s="415"/>
      <c r="CY129" s="415"/>
      <c r="CZ129" s="415"/>
      <c r="DA129" s="415"/>
      <c r="DB129" s="415"/>
      <c r="DC129" s="415"/>
      <c r="DD129" s="415"/>
      <c r="DE129" s="415"/>
      <c r="DF129" s="415"/>
      <c r="DG129" s="415"/>
      <c r="DH129" s="415"/>
      <c r="DI129" s="415"/>
      <c r="DJ129" s="415"/>
      <c r="DK129" s="415"/>
      <c r="DL129" s="416"/>
      <c r="DM129" s="435"/>
      <c r="DN129" s="435"/>
      <c r="DO129" s="435"/>
      <c r="DP129" s="435"/>
      <c r="DQ129" s="435"/>
      <c r="DR129" s="435"/>
      <c r="DS129" s="435"/>
      <c r="DT129" s="435"/>
      <c r="DU129" s="435"/>
      <c r="DV129" s="435"/>
      <c r="DW129" s="435"/>
      <c r="DX129" s="435"/>
      <c r="DY129" s="435"/>
      <c r="DZ129" s="435"/>
      <c r="EA129" s="435"/>
      <c r="EB129" s="435"/>
      <c r="EC129" s="435"/>
      <c r="ED129" s="435"/>
      <c r="EE129" s="436"/>
      <c r="EF129" s="398"/>
      <c r="EG129" s="398"/>
      <c r="EH129" s="398"/>
      <c r="EI129" s="398"/>
      <c r="EJ129" s="398"/>
      <c r="EK129" s="399"/>
      <c r="EL129" s="398"/>
      <c r="EM129" s="398"/>
      <c r="EN129" s="398"/>
      <c r="EO129" s="398"/>
      <c r="EP129" s="398"/>
      <c r="EQ129" s="398"/>
      <c r="ER129" s="398"/>
      <c r="ES129" s="398"/>
      <c r="ET129" s="398"/>
      <c r="EU129" s="398"/>
      <c r="EV129" s="398"/>
      <c r="EW129" s="398"/>
      <c r="EX129" s="398"/>
      <c r="EY129" s="398"/>
      <c r="EZ129" s="398"/>
      <c r="FA129" s="398"/>
      <c r="FB129" s="398"/>
      <c r="FC129" s="398"/>
      <c r="FD129" s="399"/>
      <c r="FE129" s="398"/>
      <c r="FF129" s="398"/>
      <c r="FG129" s="398"/>
      <c r="FH129" s="398"/>
      <c r="FI129" s="398"/>
      <c r="FJ129" s="398"/>
      <c r="FK129" s="398"/>
      <c r="FL129" s="398"/>
      <c r="FM129" s="398"/>
      <c r="FN129" s="398"/>
      <c r="FO129" s="398"/>
      <c r="FP129" s="398"/>
      <c r="FQ129" s="398"/>
      <c r="FR129" s="398"/>
      <c r="FS129" s="398"/>
      <c r="FT129" s="398"/>
      <c r="FU129" s="398"/>
      <c r="FV129" s="398"/>
      <c r="FW129" s="398"/>
      <c r="FX129" s="398"/>
      <c r="FY129" s="398"/>
      <c r="FZ129" s="398"/>
      <c r="GA129" s="398"/>
      <c r="GB129" s="399"/>
      <c r="GC129" s="398"/>
      <c r="GD129" s="398"/>
      <c r="GE129" s="398"/>
      <c r="GF129" s="399"/>
    </row>
    <row r="130" spans="1:188" s="333" customFormat="1" ht="2.25" customHeight="1" x14ac:dyDescent="0.75">
      <c r="A130" s="364"/>
      <c r="B130" s="365"/>
      <c r="C130" s="365"/>
      <c r="D130" s="366"/>
      <c r="E130" s="352"/>
      <c r="F130" s="353"/>
      <c r="G130" s="353"/>
      <c r="H130" s="353"/>
      <c r="I130" s="353"/>
      <c r="J130" s="353"/>
      <c r="K130" s="353"/>
      <c r="L130" s="353"/>
      <c r="M130" s="353"/>
      <c r="N130" s="353"/>
      <c r="O130" s="353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353"/>
      <c r="AB130" s="353"/>
      <c r="AC130" s="353"/>
      <c r="AD130" s="353"/>
      <c r="AE130" s="353"/>
      <c r="AF130" s="353"/>
      <c r="AG130" s="353"/>
      <c r="AH130" s="353"/>
      <c r="AI130" s="353"/>
      <c r="AJ130" s="353"/>
      <c r="AK130" s="353"/>
      <c r="AL130" s="353"/>
      <c r="AM130" s="353"/>
      <c r="AN130" s="353"/>
      <c r="AO130" s="353"/>
      <c r="AP130" s="353"/>
      <c r="AQ130" s="353"/>
      <c r="AR130" s="353"/>
      <c r="AS130" s="353"/>
      <c r="AT130" s="353"/>
      <c r="AU130" s="353"/>
      <c r="AV130" s="353"/>
      <c r="AW130" s="353"/>
      <c r="AX130" s="353"/>
      <c r="AY130" s="353"/>
      <c r="AZ130" s="353"/>
      <c r="BA130" s="353"/>
      <c r="BB130" s="353"/>
      <c r="BC130" s="353"/>
      <c r="BD130" s="353"/>
      <c r="BE130" s="353"/>
      <c r="BF130" s="353"/>
      <c r="BG130" s="353"/>
      <c r="BH130" s="353"/>
      <c r="BI130" s="353"/>
      <c r="BJ130" s="353"/>
      <c r="BK130" s="353"/>
      <c r="BL130" s="353"/>
      <c r="BM130" s="353"/>
      <c r="BN130" s="353"/>
      <c r="BO130" s="353"/>
      <c r="BP130" s="353"/>
      <c r="BQ130" s="353"/>
      <c r="BR130" s="353"/>
      <c r="BS130" s="353"/>
      <c r="BT130" s="353"/>
      <c r="BU130" s="353"/>
      <c r="BV130" s="353"/>
      <c r="BW130" s="353"/>
      <c r="BX130" s="353"/>
      <c r="BY130" s="353"/>
      <c r="BZ130" s="353"/>
      <c r="CA130" s="353"/>
      <c r="CB130" s="353"/>
      <c r="CC130" s="353"/>
      <c r="CD130" s="353"/>
      <c r="CE130" s="353"/>
      <c r="CF130" s="353"/>
      <c r="CG130" s="353"/>
      <c r="CH130" s="353"/>
      <c r="CI130" s="353"/>
      <c r="CJ130" s="353"/>
      <c r="CK130" s="353"/>
      <c r="CL130" s="353"/>
      <c r="CM130" s="353"/>
      <c r="CN130" s="353"/>
      <c r="CO130" s="353"/>
      <c r="CP130" s="353"/>
      <c r="CQ130" s="353"/>
      <c r="CR130" s="353"/>
      <c r="CS130" s="353"/>
      <c r="CT130" s="353"/>
      <c r="CU130" s="353"/>
      <c r="CV130" s="354"/>
      <c r="CW130" s="420"/>
      <c r="CX130" s="421"/>
      <c r="CY130" s="421"/>
      <c r="CZ130" s="421"/>
      <c r="DA130" s="421"/>
      <c r="DB130" s="421"/>
      <c r="DC130" s="421"/>
      <c r="DD130" s="421"/>
      <c r="DE130" s="421"/>
      <c r="DF130" s="421"/>
      <c r="DG130" s="421"/>
      <c r="DH130" s="421"/>
      <c r="DI130" s="421"/>
      <c r="DJ130" s="421"/>
      <c r="DK130" s="421"/>
      <c r="DL130" s="422"/>
      <c r="DM130" s="423"/>
      <c r="DN130" s="423"/>
      <c r="DO130" s="423"/>
      <c r="DP130" s="423"/>
      <c r="DQ130" s="423"/>
      <c r="DR130" s="423"/>
      <c r="DS130" s="423"/>
      <c r="DT130" s="423"/>
      <c r="DU130" s="423"/>
      <c r="DV130" s="423"/>
      <c r="DW130" s="423"/>
      <c r="DX130" s="423"/>
      <c r="DY130" s="423"/>
      <c r="DZ130" s="423"/>
      <c r="EA130" s="423"/>
      <c r="EB130" s="423"/>
      <c r="EC130" s="423"/>
      <c r="ED130" s="423"/>
      <c r="EE130" s="424"/>
      <c r="EF130" s="423"/>
      <c r="EG130" s="423"/>
      <c r="EH130" s="423"/>
      <c r="EI130" s="423"/>
      <c r="EJ130" s="423"/>
      <c r="EK130" s="424"/>
      <c r="EL130" s="423"/>
      <c r="EM130" s="423"/>
      <c r="EN130" s="423"/>
      <c r="EO130" s="423"/>
      <c r="EP130" s="423"/>
      <c r="EQ130" s="423"/>
      <c r="ER130" s="423"/>
      <c r="ES130" s="423"/>
      <c r="ET130" s="423"/>
      <c r="EU130" s="423"/>
      <c r="EV130" s="423"/>
      <c r="EW130" s="423"/>
      <c r="EX130" s="423"/>
      <c r="EY130" s="423"/>
      <c r="EZ130" s="423"/>
      <c r="FA130" s="423"/>
      <c r="FB130" s="423"/>
      <c r="FC130" s="423"/>
      <c r="FD130" s="424"/>
      <c r="FE130" s="423"/>
      <c r="FF130" s="423"/>
      <c r="FG130" s="423"/>
      <c r="FH130" s="423"/>
      <c r="FI130" s="423"/>
      <c r="FJ130" s="423"/>
      <c r="FK130" s="423"/>
      <c r="FL130" s="423"/>
      <c r="FM130" s="423"/>
      <c r="FN130" s="423"/>
      <c r="FO130" s="423"/>
      <c r="FP130" s="423"/>
      <c r="FQ130" s="423"/>
      <c r="FR130" s="423"/>
      <c r="FS130" s="423"/>
      <c r="FT130" s="423"/>
      <c r="FU130" s="423"/>
      <c r="FV130" s="423"/>
      <c r="FW130" s="423"/>
      <c r="FX130" s="423"/>
      <c r="FY130" s="423"/>
      <c r="FZ130" s="423"/>
      <c r="GA130" s="423"/>
      <c r="GB130" s="424"/>
      <c r="GC130" s="423"/>
      <c r="GD130" s="423"/>
      <c r="GE130" s="423"/>
      <c r="GF130" s="424"/>
    </row>
    <row r="131" spans="1:188" s="333" customFormat="1" ht="1.5" customHeight="1" x14ac:dyDescent="0.75">
      <c r="A131" s="367"/>
      <c r="B131" s="368"/>
      <c r="C131" s="368"/>
      <c r="D131" s="368"/>
      <c r="E131" s="331"/>
      <c r="F131" s="331"/>
      <c r="G131" s="331"/>
      <c r="H131" s="331"/>
      <c r="I131" s="331"/>
      <c r="J131" s="331"/>
      <c r="K131" s="331"/>
      <c r="L131" s="331"/>
      <c r="M131" s="331"/>
      <c r="N131" s="331"/>
      <c r="O131" s="331"/>
      <c r="P131" s="331"/>
      <c r="Q131" s="331"/>
      <c r="R131" s="331"/>
      <c r="S131" s="331"/>
      <c r="T131" s="331"/>
      <c r="U131" s="331"/>
      <c r="V131" s="331"/>
      <c r="W131" s="331"/>
      <c r="X131" s="331"/>
      <c r="Y131" s="331"/>
      <c r="Z131" s="331"/>
      <c r="AA131" s="331"/>
      <c r="AB131" s="331"/>
      <c r="AC131" s="331"/>
      <c r="AD131" s="331"/>
      <c r="AE131" s="331"/>
      <c r="AF131" s="331"/>
      <c r="AG131" s="331"/>
      <c r="AH131" s="331"/>
      <c r="AI131" s="331"/>
      <c r="AJ131" s="331"/>
      <c r="AK131" s="331"/>
      <c r="AL131" s="331"/>
      <c r="AM131" s="331"/>
      <c r="AN131" s="331"/>
      <c r="AO131" s="331"/>
      <c r="AP131" s="331"/>
      <c r="AQ131" s="331"/>
      <c r="AR131" s="331"/>
      <c r="AS131" s="331"/>
      <c r="AT131" s="331"/>
      <c r="AU131" s="331"/>
      <c r="AV131" s="331"/>
      <c r="AW131" s="331"/>
      <c r="AX131" s="331"/>
      <c r="AY131" s="331"/>
      <c r="AZ131" s="331"/>
      <c r="BA131" s="331"/>
      <c r="BB131" s="331"/>
      <c r="BC131" s="331"/>
      <c r="BD131" s="331"/>
      <c r="BE131" s="331"/>
      <c r="BF131" s="331"/>
      <c r="BG131" s="331"/>
      <c r="BH131" s="331"/>
      <c r="BI131" s="331"/>
      <c r="BJ131" s="331"/>
      <c r="BK131" s="331"/>
      <c r="BL131" s="331"/>
      <c r="BM131" s="331"/>
      <c r="BN131" s="331"/>
      <c r="BO131" s="331"/>
      <c r="BP131" s="331"/>
      <c r="BQ131" s="331"/>
      <c r="BR131" s="331"/>
      <c r="BS131" s="331"/>
      <c r="BT131" s="331"/>
      <c r="BU131" s="331"/>
      <c r="BV131" s="331"/>
      <c r="BW131" s="331"/>
      <c r="BX131" s="331"/>
      <c r="BY131" s="331"/>
      <c r="BZ131" s="331"/>
      <c r="CA131" s="331"/>
      <c r="CB131" s="331"/>
      <c r="CC131" s="331"/>
      <c r="CD131" s="331"/>
      <c r="CE131" s="331"/>
      <c r="CF131" s="331"/>
      <c r="CG131" s="331"/>
      <c r="CH131" s="331"/>
      <c r="CI131" s="331"/>
      <c r="CJ131" s="331"/>
      <c r="CK131" s="331"/>
      <c r="CL131" s="331"/>
      <c r="CM131" s="331"/>
      <c r="CN131" s="331"/>
      <c r="CO131" s="331"/>
      <c r="CP131" s="331"/>
      <c r="CQ131" s="331"/>
      <c r="CR131" s="331"/>
      <c r="CS131" s="331"/>
      <c r="CT131" s="331"/>
      <c r="CU131" s="331"/>
      <c r="CV131" s="331"/>
      <c r="CW131" s="369"/>
      <c r="CX131" s="369"/>
      <c r="CY131" s="369"/>
      <c r="CZ131" s="369"/>
      <c r="DA131" s="369"/>
      <c r="DB131" s="369"/>
      <c r="DC131" s="369"/>
      <c r="DD131" s="369"/>
      <c r="DE131" s="369"/>
      <c r="DF131" s="369"/>
      <c r="DG131" s="369"/>
      <c r="DH131" s="369"/>
      <c r="DI131" s="369"/>
      <c r="DJ131" s="369"/>
      <c r="DK131" s="369"/>
      <c r="DL131" s="369"/>
      <c r="DM131" s="331"/>
      <c r="DN131" s="331"/>
      <c r="DO131" s="331"/>
      <c r="DP131" s="331"/>
      <c r="DQ131" s="331"/>
      <c r="DR131" s="331"/>
      <c r="DS131" s="331"/>
      <c r="DT131" s="331"/>
      <c r="DU131" s="331"/>
      <c r="DV131" s="331"/>
      <c r="DW131" s="331"/>
      <c r="DX131" s="331"/>
      <c r="DY131" s="331"/>
      <c r="DZ131" s="331"/>
      <c r="EA131" s="331"/>
      <c r="EB131" s="331"/>
      <c r="EC131" s="331"/>
      <c r="ED131" s="331"/>
      <c r="EE131" s="331"/>
      <c r="EF131" s="331"/>
      <c r="EG131" s="331"/>
      <c r="EH131" s="331"/>
      <c r="EI131" s="331"/>
      <c r="EJ131" s="331"/>
      <c r="EK131" s="332"/>
      <c r="EL131" s="370"/>
      <c r="EM131" s="331"/>
      <c r="EN131" s="331"/>
      <c r="EO131" s="331"/>
      <c r="EP131" s="331"/>
      <c r="EQ131" s="331"/>
      <c r="ER131" s="331"/>
      <c r="ES131" s="331"/>
      <c r="ET131" s="331"/>
      <c r="EU131" s="331"/>
      <c r="EV131" s="331"/>
      <c r="EW131" s="331"/>
      <c r="EX131" s="331"/>
      <c r="EY131" s="331"/>
      <c r="EZ131" s="331"/>
      <c r="FA131" s="331"/>
      <c r="FB131" s="331"/>
      <c r="FC131" s="331"/>
      <c r="FD131" s="332"/>
      <c r="FE131" s="331"/>
      <c r="FF131" s="331"/>
      <c r="FG131" s="331"/>
      <c r="FH131" s="331"/>
      <c r="FI131" s="331"/>
      <c r="FJ131" s="331"/>
      <c r="FK131" s="331"/>
      <c r="FL131" s="331"/>
      <c r="FM131" s="331"/>
      <c r="FN131" s="331"/>
      <c r="FO131" s="331"/>
      <c r="FP131" s="331"/>
      <c r="FQ131" s="331"/>
      <c r="FR131" s="331"/>
      <c r="FS131" s="331"/>
      <c r="FT131" s="331"/>
      <c r="FU131" s="331"/>
      <c r="FV131" s="331"/>
      <c r="FW131" s="331"/>
      <c r="FX131" s="331"/>
      <c r="FY131" s="331"/>
      <c r="FZ131" s="331"/>
      <c r="GA131" s="331"/>
      <c r="GB131" s="332"/>
      <c r="GC131" s="331"/>
      <c r="GD131" s="331"/>
      <c r="GE131" s="331"/>
      <c r="GF131" s="332"/>
    </row>
    <row r="132" spans="1:188" s="333" customFormat="1" ht="6" customHeight="1" x14ac:dyDescent="0.75">
      <c r="A132" s="681" t="s">
        <v>145</v>
      </c>
      <c r="B132" s="682"/>
      <c r="C132" s="682"/>
      <c r="D132" s="682"/>
      <c r="E132" s="682"/>
      <c r="F132" s="682"/>
      <c r="G132" s="682"/>
      <c r="H132" s="682"/>
      <c r="I132" s="682"/>
      <c r="J132" s="682"/>
      <c r="K132" s="682"/>
      <c r="L132" s="682"/>
      <c r="M132" s="682"/>
      <c r="N132" s="682"/>
      <c r="O132" s="682"/>
      <c r="P132" s="682"/>
      <c r="Q132" s="682"/>
      <c r="R132" s="682"/>
      <c r="S132" s="682"/>
      <c r="T132" s="682"/>
      <c r="U132" s="682"/>
      <c r="V132" s="682"/>
      <c r="W132" s="682"/>
      <c r="X132" s="682"/>
      <c r="Y132" s="682"/>
      <c r="Z132" s="682"/>
      <c r="AA132" s="682"/>
      <c r="AB132" s="682"/>
      <c r="AC132" s="682"/>
      <c r="AD132" s="682"/>
      <c r="AE132" s="682"/>
      <c r="AF132" s="682"/>
      <c r="AG132" s="682"/>
      <c r="AH132" s="682"/>
      <c r="AI132" s="682"/>
      <c r="AJ132" s="682"/>
      <c r="AK132" s="682"/>
      <c r="AL132" s="682"/>
      <c r="AM132" s="682"/>
      <c r="AN132" s="682"/>
      <c r="AO132" s="682"/>
      <c r="AP132" s="682"/>
      <c r="AQ132" s="682"/>
      <c r="AR132" s="682"/>
      <c r="AS132" s="682"/>
      <c r="AT132" s="682"/>
      <c r="AU132" s="682"/>
      <c r="AV132" s="682"/>
      <c r="AW132" s="682"/>
      <c r="AX132" s="682"/>
      <c r="AY132" s="682"/>
      <c r="AZ132" s="682"/>
      <c r="BA132" s="682"/>
      <c r="BB132" s="682"/>
      <c r="BC132" s="682"/>
      <c r="BD132" s="682"/>
      <c r="BE132" s="682"/>
      <c r="BF132" s="682"/>
      <c r="BG132" s="682"/>
      <c r="BH132" s="682"/>
      <c r="BI132" s="682"/>
      <c r="BJ132" s="682"/>
      <c r="BK132" s="682"/>
      <c r="BL132" s="682"/>
      <c r="BM132" s="682"/>
      <c r="BN132" s="682"/>
      <c r="BO132" s="682"/>
      <c r="BP132" s="682"/>
      <c r="BQ132" s="682"/>
      <c r="BR132" s="682"/>
      <c r="BS132" s="682"/>
      <c r="BT132" s="682"/>
      <c r="BU132" s="682"/>
      <c r="BV132" s="682"/>
      <c r="BW132" s="682"/>
      <c r="BX132" s="682"/>
      <c r="BY132" s="682"/>
      <c r="BZ132" s="682"/>
      <c r="CA132" s="682"/>
      <c r="CB132" s="682"/>
      <c r="CC132" s="682"/>
      <c r="CD132" s="682"/>
      <c r="CE132" s="682"/>
      <c r="CF132" s="682"/>
      <c r="CG132" s="682"/>
      <c r="CH132" s="682"/>
      <c r="CI132" s="682"/>
      <c r="CJ132" s="682"/>
      <c r="CK132" s="682"/>
      <c r="CL132" s="682"/>
      <c r="CM132" s="682"/>
      <c r="CN132" s="682"/>
      <c r="CO132" s="682"/>
      <c r="CP132" s="682"/>
      <c r="CQ132" s="682"/>
      <c r="CR132" s="682"/>
      <c r="CS132" s="682"/>
      <c r="CT132" s="682"/>
      <c r="CU132" s="682"/>
      <c r="CV132" s="682"/>
      <c r="CW132" s="682"/>
      <c r="CX132" s="682"/>
      <c r="CY132" s="682"/>
      <c r="CZ132" s="682"/>
      <c r="DA132" s="682"/>
      <c r="DB132" s="682"/>
      <c r="DC132" s="682"/>
      <c r="DD132" s="682"/>
      <c r="DE132" s="682"/>
      <c r="DF132" s="682"/>
      <c r="DG132" s="682"/>
      <c r="DH132" s="682"/>
      <c r="DI132" s="682"/>
      <c r="DJ132" s="682"/>
      <c r="DK132" s="682"/>
      <c r="DL132" s="682"/>
      <c r="DM132" s="682"/>
      <c r="DN132" s="682"/>
      <c r="DO132" s="682"/>
      <c r="DP132" s="682"/>
      <c r="DQ132" s="682"/>
      <c r="DR132" s="682"/>
      <c r="DS132" s="682"/>
      <c r="DT132" s="682"/>
      <c r="DU132" s="682"/>
      <c r="DV132" s="682"/>
      <c r="DW132" s="682"/>
      <c r="DX132" s="682"/>
      <c r="DY132" s="682"/>
      <c r="DZ132" s="682"/>
      <c r="EA132" s="682"/>
      <c r="EB132" s="682"/>
      <c r="EC132" s="682"/>
      <c r="ED132" s="682"/>
      <c r="EE132" s="682"/>
      <c r="EF132" s="682"/>
      <c r="EG132" s="682"/>
      <c r="EH132" s="682"/>
      <c r="EI132" s="682"/>
      <c r="EJ132" s="682"/>
      <c r="EK132" s="682"/>
      <c r="EL132" s="686">
        <f ca="1">IF(ISNUMBER(EL35),SUM(EL35:FD130),0)</f>
        <v>50000</v>
      </c>
      <c r="EM132" s="687"/>
      <c r="EN132" s="687"/>
      <c r="EO132" s="687"/>
      <c r="EP132" s="687"/>
      <c r="EQ132" s="687"/>
      <c r="ER132" s="687"/>
      <c r="ES132" s="687"/>
      <c r="ET132" s="687"/>
      <c r="EU132" s="687"/>
      <c r="EV132" s="687"/>
      <c r="EW132" s="687"/>
      <c r="EX132" s="687"/>
      <c r="EY132" s="687"/>
      <c r="EZ132" s="687"/>
      <c r="FA132" s="687"/>
      <c r="FB132" s="687"/>
      <c r="FC132" s="687"/>
      <c r="FD132" s="688"/>
      <c r="FE132" s="687">
        <f ca="1">IF(ISNUMBER(FE35),SUM(FE35:GB130),0)</f>
        <v>1500</v>
      </c>
      <c r="FF132" s="687"/>
      <c r="FG132" s="687"/>
      <c r="FH132" s="687"/>
      <c r="FI132" s="687"/>
      <c r="FJ132" s="687"/>
      <c r="FK132" s="687"/>
      <c r="FL132" s="687"/>
      <c r="FM132" s="687"/>
      <c r="FN132" s="687"/>
      <c r="FO132" s="687"/>
      <c r="FP132" s="687"/>
      <c r="FQ132" s="687"/>
      <c r="FR132" s="687"/>
      <c r="FS132" s="687"/>
      <c r="FT132" s="687"/>
      <c r="FU132" s="687"/>
      <c r="FV132" s="687"/>
      <c r="FW132" s="687"/>
      <c r="FX132" s="687"/>
      <c r="FY132" s="687"/>
      <c r="FZ132" s="687"/>
      <c r="GA132" s="687"/>
      <c r="GB132" s="688"/>
      <c r="GC132" s="8"/>
      <c r="GD132" s="8"/>
      <c r="GE132" s="8"/>
      <c r="GF132" s="338"/>
    </row>
    <row r="133" spans="1:188" s="333" customFormat="1" ht="6" customHeight="1" x14ac:dyDescent="0.75">
      <c r="A133" s="681"/>
      <c r="B133" s="682"/>
      <c r="C133" s="682"/>
      <c r="D133" s="682"/>
      <c r="E133" s="682"/>
      <c r="F133" s="682"/>
      <c r="G133" s="682"/>
      <c r="H133" s="682"/>
      <c r="I133" s="682"/>
      <c r="J133" s="682"/>
      <c r="K133" s="682"/>
      <c r="L133" s="682"/>
      <c r="M133" s="682"/>
      <c r="N133" s="682"/>
      <c r="O133" s="682"/>
      <c r="P133" s="682"/>
      <c r="Q133" s="682"/>
      <c r="R133" s="682"/>
      <c r="S133" s="682"/>
      <c r="T133" s="682"/>
      <c r="U133" s="682"/>
      <c r="V133" s="682"/>
      <c r="W133" s="682"/>
      <c r="X133" s="682"/>
      <c r="Y133" s="682"/>
      <c r="Z133" s="682"/>
      <c r="AA133" s="682"/>
      <c r="AB133" s="682"/>
      <c r="AC133" s="682"/>
      <c r="AD133" s="682"/>
      <c r="AE133" s="682"/>
      <c r="AF133" s="682"/>
      <c r="AG133" s="682"/>
      <c r="AH133" s="682"/>
      <c r="AI133" s="682"/>
      <c r="AJ133" s="682"/>
      <c r="AK133" s="682"/>
      <c r="AL133" s="682"/>
      <c r="AM133" s="682"/>
      <c r="AN133" s="682"/>
      <c r="AO133" s="682"/>
      <c r="AP133" s="682"/>
      <c r="AQ133" s="682"/>
      <c r="AR133" s="682"/>
      <c r="AS133" s="682"/>
      <c r="AT133" s="682"/>
      <c r="AU133" s="682"/>
      <c r="AV133" s="682"/>
      <c r="AW133" s="682"/>
      <c r="AX133" s="682"/>
      <c r="AY133" s="682"/>
      <c r="AZ133" s="682"/>
      <c r="BA133" s="682"/>
      <c r="BB133" s="682"/>
      <c r="BC133" s="682"/>
      <c r="BD133" s="682"/>
      <c r="BE133" s="682"/>
      <c r="BF133" s="682"/>
      <c r="BG133" s="682"/>
      <c r="BH133" s="682"/>
      <c r="BI133" s="682"/>
      <c r="BJ133" s="682"/>
      <c r="BK133" s="682"/>
      <c r="BL133" s="682"/>
      <c r="BM133" s="682"/>
      <c r="BN133" s="682"/>
      <c r="BO133" s="682"/>
      <c r="BP133" s="682"/>
      <c r="BQ133" s="682"/>
      <c r="BR133" s="682"/>
      <c r="BS133" s="682"/>
      <c r="BT133" s="682"/>
      <c r="BU133" s="682"/>
      <c r="BV133" s="682"/>
      <c r="BW133" s="682"/>
      <c r="BX133" s="682"/>
      <c r="BY133" s="682"/>
      <c r="BZ133" s="682"/>
      <c r="CA133" s="682"/>
      <c r="CB133" s="682"/>
      <c r="CC133" s="682"/>
      <c r="CD133" s="682"/>
      <c r="CE133" s="682"/>
      <c r="CF133" s="682"/>
      <c r="CG133" s="682"/>
      <c r="CH133" s="682"/>
      <c r="CI133" s="682"/>
      <c r="CJ133" s="682"/>
      <c r="CK133" s="682"/>
      <c r="CL133" s="682"/>
      <c r="CM133" s="682"/>
      <c r="CN133" s="682"/>
      <c r="CO133" s="682"/>
      <c r="CP133" s="682"/>
      <c r="CQ133" s="682"/>
      <c r="CR133" s="682"/>
      <c r="CS133" s="682"/>
      <c r="CT133" s="682"/>
      <c r="CU133" s="682"/>
      <c r="CV133" s="682"/>
      <c r="CW133" s="682"/>
      <c r="CX133" s="682"/>
      <c r="CY133" s="682"/>
      <c r="CZ133" s="682"/>
      <c r="DA133" s="682"/>
      <c r="DB133" s="682"/>
      <c r="DC133" s="682"/>
      <c r="DD133" s="682"/>
      <c r="DE133" s="682"/>
      <c r="DF133" s="682"/>
      <c r="DG133" s="682"/>
      <c r="DH133" s="682"/>
      <c r="DI133" s="682"/>
      <c r="DJ133" s="682"/>
      <c r="DK133" s="682"/>
      <c r="DL133" s="682"/>
      <c r="DM133" s="682"/>
      <c r="DN133" s="682"/>
      <c r="DO133" s="682"/>
      <c r="DP133" s="682"/>
      <c r="DQ133" s="682"/>
      <c r="DR133" s="682"/>
      <c r="DS133" s="682"/>
      <c r="DT133" s="682"/>
      <c r="DU133" s="682"/>
      <c r="DV133" s="682"/>
      <c r="DW133" s="682"/>
      <c r="DX133" s="682"/>
      <c r="DY133" s="682"/>
      <c r="DZ133" s="682"/>
      <c r="EA133" s="682"/>
      <c r="EB133" s="682"/>
      <c r="EC133" s="682"/>
      <c r="ED133" s="682"/>
      <c r="EE133" s="682"/>
      <c r="EF133" s="682"/>
      <c r="EG133" s="682"/>
      <c r="EH133" s="682"/>
      <c r="EI133" s="682"/>
      <c r="EJ133" s="682"/>
      <c r="EK133" s="682"/>
      <c r="EL133" s="689"/>
      <c r="EM133" s="687"/>
      <c r="EN133" s="687"/>
      <c r="EO133" s="687"/>
      <c r="EP133" s="687"/>
      <c r="EQ133" s="687"/>
      <c r="ER133" s="687"/>
      <c r="ES133" s="687"/>
      <c r="ET133" s="687"/>
      <c r="EU133" s="687"/>
      <c r="EV133" s="687"/>
      <c r="EW133" s="687"/>
      <c r="EX133" s="687"/>
      <c r="EY133" s="687"/>
      <c r="EZ133" s="687"/>
      <c r="FA133" s="687"/>
      <c r="FB133" s="687"/>
      <c r="FC133" s="687"/>
      <c r="FD133" s="688"/>
      <c r="FE133" s="687"/>
      <c r="FF133" s="687"/>
      <c r="FG133" s="687"/>
      <c r="FH133" s="687"/>
      <c r="FI133" s="687"/>
      <c r="FJ133" s="687"/>
      <c r="FK133" s="687"/>
      <c r="FL133" s="687"/>
      <c r="FM133" s="687"/>
      <c r="FN133" s="687"/>
      <c r="FO133" s="687"/>
      <c r="FP133" s="687"/>
      <c r="FQ133" s="687"/>
      <c r="FR133" s="687"/>
      <c r="FS133" s="687"/>
      <c r="FT133" s="687"/>
      <c r="FU133" s="687"/>
      <c r="FV133" s="687"/>
      <c r="FW133" s="687"/>
      <c r="FX133" s="687"/>
      <c r="FY133" s="687"/>
      <c r="FZ133" s="687"/>
      <c r="GA133" s="687"/>
      <c r="GB133" s="688"/>
      <c r="GC133" s="8"/>
      <c r="GD133" s="8"/>
      <c r="GE133" s="8"/>
      <c r="GF133" s="338"/>
    </row>
    <row r="134" spans="1:188" s="333" customFormat="1" ht="6" customHeight="1" x14ac:dyDescent="0.75">
      <c r="A134" s="681"/>
      <c r="B134" s="682"/>
      <c r="C134" s="682"/>
      <c r="D134" s="682"/>
      <c r="E134" s="682"/>
      <c r="F134" s="682"/>
      <c r="G134" s="682"/>
      <c r="H134" s="682"/>
      <c r="I134" s="682"/>
      <c r="J134" s="682"/>
      <c r="K134" s="682"/>
      <c r="L134" s="682"/>
      <c r="M134" s="682"/>
      <c r="N134" s="682"/>
      <c r="O134" s="682"/>
      <c r="P134" s="682"/>
      <c r="Q134" s="682"/>
      <c r="R134" s="682"/>
      <c r="S134" s="682"/>
      <c r="T134" s="682"/>
      <c r="U134" s="682"/>
      <c r="V134" s="682"/>
      <c r="W134" s="682"/>
      <c r="X134" s="682"/>
      <c r="Y134" s="682"/>
      <c r="Z134" s="682"/>
      <c r="AA134" s="682"/>
      <c r="AB134" s="682"/>
      <c r="AC134" s="682"/>
      <c r="AD134" s="682"/>
      <c r="AE134" s="682"/>
      <c r="AF134" s="682"/>
      <c r="AG134" s="682"/>
      <c r="AH134" s="682"/>
      <c r="AI134" s="682"/>
      <c r="AJ134" s="682"/>
      <c r="AK134" s="682"/>
      <c r="AL134" s="682"/>
      <c r="AM134" s="682"/>
      <c r="AN134" s="682"/>
      <c r="AO134" s="682"/>
      <c r="AP134" s="682"/>
      <c r="AQ134" s="682"/>
      <c r="AR134" s="682"/>
      <c r="AS134" s="682"/>
      <c r="AT134" s="682"/>
      <c r="AU134" s="682"/>
      <c r="AV134" s="682"/>
      <c r="AW134" s="682"/>
      <c r="AX134" s="682"/>
      <c r="AY134" s="682"/>
      <c r="AZ134" s="682"/>
      <c r="BA134" s="682"/>
      <c r="BB134" s="682"/>
      <c r="BC134" s="682"/>
      <c r="BD134" s="682"/>
      <c r="BE134" s="682"/>
      <c r="BF134" s="682"/>
      <c r="BG134" s="682"/>
      <c r="BH134" s="682"/>
      <c r="BI134" s="682"/>
      <c r="BJ134" s="682"/>
      <c r="BK134" s="682"/>
      <c r="BL134" s="682"/>
      <c r="BM134" s="682"/>
      <c r="BN134" s="682"/>
      <c r="BO134" s="682"/>
      <c r="BP134" s="682"/>
      <c r="BQ134" s="682"/>
      <c r="BR134" s="682"/>
      <c r="BS134" s="682"/>
      <c r="BT134" s="682"/>
      <c r="BU134" s="682"/>
      <c r="BV134" s="682"/>
      <c r="BW134" s="682"/>
      <c r="BX134" s="682"/>
      <c r="BY134" s="682"/>
      <c r="BZ134" s="682"/>
      <c r="CA134" s="682"/>
      <c r="CB134" s="682"/>
      <c r="CC134" s="682"/>
      <c r="CD134" s="682"/>
      <c r="CE134" s="682"/>
      <c r="CF134" s="682"/>
      <c r="CG134" s="682"/>
      <c r="CH134" s="682"/>
      <c r="CI134" s="682"/>
      <c r="CJ134" s="682"/>
      <c r="CK134" s="682"/>
      <c r="CL134" s="682"/>
      <c r="CM134" s="682"/>
      <c r="CN134" s="682"/>
      <c r="CO134" s="682"/>
      <c r="CP134" s="682"/>
      <c r="CQ134" s="682"/>
      <c r="CR134" s="682"/>
      <c r="CS134" s="682"/>
      <c r="CT134" s="682"/>
      <c r="CU134" s="682"/>
      <c r="CV134" s="682"/>
      <c r="CW134" s="682"/>
      <c r="CX134" s="682"/>
      <c r="CY134" s="682"/>
      <c r="CZ134" s="682"/>
      <c r="DA134" s="682"/>
      <c r="DB134" s="682"/>
      <c r="DC134" s="682"/>
      <c r="DD134" s="682"/>
      <c r="DE134" s="682"/>
      <c r="DF134" s="682"/>
      <c r="DG134" s="682"/>
      <c r="DH134" s="682"/>
      <c r="DI134" s="682"/>
      <c r="DJ134" s="682"/>
      <c r="DK134" s="682"/>
      <c r="DL134" s="682"/>
      <c r="DM134" s="682"/>
      <c r="DN134" s="682"/>
      <c r="DO134" s="682"/>
      <c r="DP134" s="682"/>
      <c r="DQ134" s="682"/>
      <c r="DR134" s="682"/>
      <c r="DS134" s="682"/>
      <c r="DT134" s="682"/>
      <c r="DU134" s="682"/>
      <c r="DV134" s="682"/>
      <c r="DW134" s="682"/>
      <c r="DX134" s="682"/>
      <c r="DY134" s="682"/>
      <c r="DZ134" s="682"/>
      <c r="EA134" s="682"/>
      <c r="EB134" s="682"/>
      <c r="EC134" s="682"/>
      <c r="ED134" s="682"/>
      <c r="EE134" s="682"/>
      <c r="EF134" s="682"/>
      <c r="EG134" s="682"/>
      <c r="EH134" s="682"/>
      <c r="EI134" s="682"/>
      <c r="EJ134" s="682"/>
      <c r="EK134" s="682"/>
      <c r="EL134" s="689"/>
      <c r="EM134" s="687"/>
      <c r="EN134" s="687"/>
      <c r="EO134" s="687"/>
      <c r="EP134" s="687"/>
      <c r="EQ134" s="687"/>
      <c r="ER134" s="687"/>
      <c r="ES134" s="687"/>
      <c r="ET134" s="687"/>
      <c r="EU134" s="687"/>
      <c r="EV134" s="687"/>
      <c r="EW134" s="687"/>
      <c r="EX134" s="687"/>
      <c r="EY134" s="687"/>
      <c r="EZ134" s="687"/>
      <c r="FA134" s="687"/>
      <c r="FB134" s="687"/>
      <c r="FC134" s="687"/>
      <c r="FD134" s="688"/>
      <c r="FE134" s="687"/>
      <c r="FF134" s="687"/>
      <c r="FG134" s="687"/>
      <c r="FH134" s="687"/>
      <c r="FI134" s="687"/>
      <c r="FJ134" s="687"/>
      <c r="FK134" s="687"/>
      <c r="FL134" s="687"/>
      <c r="FM134" s="687"/>
      <c r="FN134" s="687"/>
      <c r="FO134" s="687"/>
      <c r="FP134" s="687"/>
      <c r="FQ134" s="687"/>
      <c r="FR134" s="687"/>
      <c r="FS134" s="687"/>
      <c r="FT134" s="687"/>
      <c r="FU134" s="687"/>
      <c r="FV134" s="687"/>
      <c r="FW134" s="687"/>
      <c r="FX134" s="687"/>
      <c r="FY134" s="687"/>
      <c r="FZ134" s="687"/>
      <c r="GA134" s="687"/>
      <c r="GB134" s="688"/>
      <c r="GC134" s="8"/>
      <c r="GD134" s="8"/>
      <c r="GE134" s="8"/>
      <c r="GF134" s="338"/>
    </row>
    <row r="135" spans="1:188" s="333" customFormat="1" ht="6" customHeight="1" x14ac:dyDescent="0.75">
      <c r="A135" s="681"/>
      <c r="B135" s="682"/>
      <c r="C135" s="682"/>
      <c r="D135" s="682"/>
      <c r="E135" s="682"/>
      <c r="F135" s="682"/>
      <c r="G135" s="682"/>
      <c r="H135" s="682"/>
      <c r="I135" s="682"/>
      <c r="J135" s="682"/>
      <c r="K135" s="682"/>
      <c r="L135" s="682"/>
      <c r="M135" s="682"/>
      <c r="N135" s="682"/>
      <c r="O135" s="682"/>
      <c r="P135" s="682"/>
      <c r="Q135" s="682"/>
      <c r="R135" s="682"/>
      <c r="S135" s="682"/>
      <c r="T135" s="682"/>
      <c r="U135" s="682"/>
      <c r="V135" s="682"/>
      <c r="W135" s="682"/>
      <c r="X135" s="682"/>
      <c r="Y135" s="682"/>
      <c r="Z135" s="682"/>
      <c r="AA135" s="682"/>
      <c r="AB135" s="682"/>
      <c r="AC135" s="682"/>
      <c r="AD135" s="682"/>
      <c r="AE135" s="682"/>
      <c r="AF135" s="682"/>
      <c r="AG135" s="682"/>
      <c r="AH135" s="682"/>
      <c r="AI135" s="682"/>
      <c r="AJ135" s="682"/>
      <c r="AK135" s="682"/>
      <c r="AL135" s="682"/>
      <c r="AM135" s="682"/>
      <c r="AN135" s="682"/>
      <c r="AO135" s="682"/>
      <c r="AP135" s="682"/>
      <c r="AQ135" s="682"/>
      <c r="AR135" s="682"/>
      <c r="AS135" s="682"/>
      <c r="AT135" s="682"/>
      <c r="AU135" s="682"/>
      <c r="AV135" s="682"/>
      <c r="AW135" s="682"/>
      <c r="AX135" s="682"/>
      <c r="AY135" s="682"/>
      <c r="AZ135" s="682"/>
      <c r="BA135" s="682"/>
      <c r="BB135" s="682"/>
      <c r="BC135" s="682"/>
      <c r="BD135" s="682"/>
      <c r="BE135" s="682"/>
      <c r="BF135" s="682"/>
      <c r="BG135" s="682"/>
      <c r="BH135" s="682"/>
      <c r="BI135" s="682"/>
      <c r="BJ135" s="682"/>
      <c r="BK135" s="682"/>
      <c r="BL135" s="682"/>
      <c r="BM135" s="682"/>
      <c r="BN135" s="682"/>
      <c r="BO135" s="682"/>
      <c r="BP135" s="682"/>
      <c r="BQ135" s="682"/>
      <c r="BR135" s="682"/>
      <c r="BS135" s="682"/>
      <c r="BT135" s="682"/>
      <c r="BU135" s="682"/>
      <c r="BV135" s="682"/>
      <c r="BW135" s="682"/>
      <c r="BX135" s="682"/>
      <c r="BY135" s="682"/>
      <c r="BZ135" s="682"/>
      <c r="CA135" s="682"/>
      <c r="CB135" s="682"/>
      <c r="CC135" s="682"/>
      <c r="CD135" s="682"/>
      <c r="CE135" s="682"/>
      <c r="CF135" s="682"/>
      <c r="CG135" s="682"/>
      <c r="CH135" s="682"/>
      <c r="CI135" s="682"/>
      <c r="CJ135" s="682"/>
      <c r="CK135" s="682"/>
      <c r="CL135" s="682"/>
      <c r="CM135" s="682"/>
      <c r="CN135" s="682"/>
      <c r="CO135" s="682"/>
      <c r="CP135" s="682"/>
      <c r="CQ135" s="682"/>
      <c r="CR135" s="682"/>
      <c r="CS135" s="682"/>
      <c r="CT135" s="682"/>
      <c r="CU135" s="682"/>
      <c r="CV135" s="682"/>
      <c r="CW135" s="682"/>
      <c r="CX135" s="682"/>
      <c r="CY135" s="682"/>
      <c r="CZ135" s="682"/>
      <c r="DA135" s="682"/>
      <c r="DB135" s="682"/>
      <c r="DC135" s="682"/>
      <c r="DD135" s="682"/>
      <c r="DE135" s="682"/>
      <c r="DF135" s="682"/>
      <c r="DG135" s="682"/>
      <c r="DH135" s="682"/>
      <c r="DI135" s="682"/>
      <c r="DJ135" s="682"/>
      <c r="DK135" s="682"/>
      <c r="DL135" s="682"/>
      <c r="DM135" s="682"/>
      <c r="DN135" s="682"/>
      <c r="DO135" s="682"/>
      <c r="DP135" s="682"/>
      <c r="DQ135" s="682"/>
      <c r="DR135" s="682"/>
      <c r="DS135" s="682"/>
      <c r="DT135" s="682"/>
      <c r="DU135" s="682"/>
      <c r="DV135" s="682"/>
      <c r="DW135" s="682"/>
      <c r="DX135" s="682"/>
      <c r="DY135" s="682"/>
      <c r="DZ135" s="682"/>
      <c r="EA135" s="682"/>
      <c r="EB135" s="682"/>
      <c r="EC135" s="682"/>
      <c r="ED135" s="682"/>
      <c r="EE135" s="682"/>
      <c r="EF135" s="682"/>
      <c r="EG135" s="682"/>
      <c r="EH135" s="682"/>
      <c r="EI135" s="682"/>
      <c r="EJ135" s="682"/>
      <c r="EK135" s="682"/>
      <c r="EL135" s="690"/>
      <c r="EM135" s="691"/>
      <c r="EN135" s="691"/>
      <c r="EO135" s="691"/>
      <c r="EP135" s="691"/>
      <c r="EQ135" s="691"/>
      <c r="ER135" s="691"/>
      <c r="ES135" s="691"/>
      <c r="ET135" s="691"/>
      <c r="EU135" s="691"/>
      <c r="EV135" s="691"/>
      <c r="EW135" s="691"/>
      <c r="EX135" s="691"/>
      <c r="EY135" s="691"/>
      <c r="EZ135" s="691"/>
      <c r="FA135" s="691"/>
      <c r="FB135" s="691"/>
      <c r="FC135" s="691"/>
      <c r="FD135" s="692"/>
      <c r="FE135" s="691"/>
      <c r="FF135" s="691"/>
      <c r="FG135" s="691"/>
      <c r="FH135" s="691"/>
      <c r="FI135" s="691"/>
      <c r="FJ135" s="691"/>
      <c r="FK135" s="691"/>
      <c r="FL135" s="691"/>
      <c r="FM135" s="691"/>
      <c r="FN135" s="691"/>
      <c r="FO135" s="691"/>
      <c r="FP135" s="691"/>
      <c r="FQ135" s="691"/>
      <c r="FR135" s="691"/>
      <c r="FS135" s="691"/>
      <c r="FT135" s="691"/>
      <c r="FU135" s="691"/>
      <c r="FV135" s="691"/>
      <c r="FW135" s="691"/>
      <c r="FX135" s="691"/>
      <c r="FY135" s="691"/>
      <c r="FZ135" s="691"/>
      <c r="GA135" s="691"/>
      <c r="GB135" s="692"/>
      <c r="GC135" s="8"/>
      <c r="GD135" s="8"/>
      <c r="GE135" s="8"/>
      <c r="GF135" s="338"/>
    </row>
    <row r="136" spans="1:188" s="333" customFormat="1" ht="2.25" customHeight="1" x14ac:dyDescent="0.75">
      <c r="A136" s="683"/>
      <c r="B136" s="684"/>
      <c r="C136" s="684"/>
      <c r="D136" s="684"/>
      <c r="E136" s="684"/>
      <c r="F136" s="684"/>
      <c r="G136" s="684"/>
      <c r="H136" s="684"/>
      <c r="I136" s="684"/>
      <c r="J136" s="684"/>
      <c r="K136" s="684"/>
      <c r="L136" s="684"/>
      <c r="M136" s="684"/>
      <c r="N136" s="684"/>
      <c r="O136" s="684"/>
      <c r="P136" s="684"/>
      <c r="Q136" s="684"/>
      <c r="R136" s="684"/>
      <c r="S136" s="684"/>
      <c r="T136" s="684"/>
      <c r="U136" s="684"/>
      <c r="V136" s="684"/>
      <c r="W136" s="684"/>
      <c r="X136" s="684"/>
      <c r="Y136" s="684"/>
      <c r="Z136" s="684"/>
      <c r="AA136" s="684"/>
      <c r="AB136" s="684"/>
      <c r="AC136" s="684"/>
      <c r="AD136" s="684"/>
      <c r="AE136" s="684"/>
      <c r="AF136" s="684"/>
      <c r="AG136" s="684"/>
      <c r="AH136" s="684"/>
      <c r="AI136" s="684"/>
      <c r="AJ136" s="684"/>
      <c r="AK136" s="684"/>
      <c r="AL136" s="684"/>
      <c r="AM136" s="684"/>
      <c r="AN136" s="684"/>
      <c r="AO136" s="684"/>
      <c r="AP136" s="684"/>
      <c r="AQ136" s="684"/>
      <c r="AR136" s="684"/>
      <c r="AS136" s="684"/>
      <c r="AT136" s="684"/>
      <c r="AU136" s="684"/>
      <c r="AV136" s="684"/>
      <c r="AW136" s="684"/>
      <c r="AX136" s="684"/>
      <c r="AY136" s="684"/>
      <c r="AZ136" s="684"/>
      <c r="BA136" s="684"/>
      <c r="BB136" s="684"/>
      <c r="BC136" s="684"/>
      <c r="BD136" s="684"/>
      <c r="BE136" s="684"/>
      <c r="BF136" s="684"/>
      <c r="BG136" s="684"/>
      <c r="BH136" s="684"/>
      <c r="BI136" s="684"/>
      <c r="BJ136" s="684"/>
      <c r="BK136" s="684"/>
      <c r="BL136" s="684"/>
      <c r="BM136" s="684"/>
      <c r="BN136" s="684"/>
      <c r="BO136" s="684"/>
      <c r="BP136" s="684"/>
      <c r="BQ136" s="684"/>
      <c r="BR136" s="684"/>
      <c r="BS136" s="684"/>
      <c r="BT136" s="684"/>
      <c r="BU136" s="684"/>
      <c r="BV136" s="684"/>
      <c r="BW136" s="684"/>
      <c r="BX136" s="684"/>
      <c r="BY136" s="684"/>
      <c r="BZ136" s="684"/>
      <c r="CA136" s="684"/>
      <c r="CB136" s="684"/>
      <c r="CC136" s="684"/>
      <c r="CD136" s="684"/>
      <c r="CE136" s="684"/>
      <c r="CF136" s="684"/>
      <c r="CG136" s="684"/>
      <c r="CH136" s="684"/>
      <c r="CI136" s="684"/>
      <c r="CJ136" s="684"/>
      <c r="CK136" s="684"/>
      <c r="CL136" s="684"/>
      <c r="CM136" s="684"/>
      <c r="CN136" s="684"/>
      <c r="CO136" s="684"/>
      <c r="CP136" s="684"/>
      <c r="CQ136" s="684"/>
      <c r="CR136" s="684"/>
      <c r="CS136" s="684"/>
      <c r="CT136" s="684"/>
      <c r="CU136" s="684"/>
      <c r="CV136" s="684"/>
      <c r="CW136" s="684"/>
      <c r="CX136" s="684"/>
      <c r="CY136" s="684"/>
      <c r="CZ136" s="684"/>
      <c r="DA136" s="684"/>
      <c r="DB136" s="684"/>
      <c r="DC136" s="684"/>
      <c r="DD136" s="684"/>
      <c r="DE136" s="684"/>
      <c r="DF136" s="684"/>
      <c r="DG136" s="684"/>
      <c r="DH136" s="684"/>
      <c r="DI136" s="684"/>
      <c r="DJ136" s="684"/>
      <c r="DK136" s="684"/>
      <c r="DL136" s="684"/>
      <c r="DM136" s="684"/>
      <c r="DN136" s="684"/>
      <c r="DO136" s="684"/>
      <c r="DP136" s="684"/>
      <c r="DQ136" s="684"/>
      <c r="DR136" s="684"/>
      <c r="DS136" s="684"/>
      <c r="DT136" s="684"/>
      <c r="DU136" s="684"/>
      <c r="DV136" s="684"/>
      <c r="DW136" s="684"/>
      <c r="DX136" s="684"/>
      <c r="DY136" s="684"/>
      <c r="DZ136" s="684"/>
      <c r="EA136" s="684"/>
      <c r="EB136" s="684"/>
      <c r="EC136" s="684"/>
      <c r="ED136" s="684"/>
      <c r="EE136" s="684"/>
      <c r="EF136" s="684"/>
      <c r="EG136" s="684"/>
      <c r="EH136" s="684"/>
      <c r="EI136" s="684"/>
      <c r="EJ136" s="684"/>
      <c r="EK136" s="685"/>
      <c r="EL136" s="371"/>
      <c r="EM136" s="353"/>
      <c r="EN136" s="353"/>
      <c r="EO136" s="353"/>
      <c r="EP136" s="353"/>
      <c r="EQ136" s="353"/>
      <c r="ER136" s="353"/>
      <c r="ES136" s="353"/>
      <c r="ET136" s="353"/>
      <c r="EU136" s="353"/>
      <c r="EV136" s="353"/>
      <c r="EW136" s="353"/>
      <c r="EX136" s="353"/>
      <c r="EY136" s="353"/>
      <c r="EZ136" s="353"/>
      <c r="FA136" s="353"/>
      <c r="FB136" s="353"/>
      <c r="FC136" s="353"/>
      <c r="FD136" s="372"/>
      <c r="FE136" s="371"/>
      <c r="FF136" s="353"/>
      <c r="FG136" s="353"/>
      <c r="FH136" s="353"/>
      <c r="FI136" s="353"/>
      <c r="FJ136" s="353"/>
      <c r="FK136" s="353"/>
      <c r="FL136" s="353"/>
      <c r="FM136" s="353"/>
      <c r="FN136" s="353"/>
      <c r="FO136" s="353"/>
      <c r="FP136" s="353"/>
      <c r="FQ136" s="353"/>
      <c r="FR136" s="353"/>
      <c r="FS136" s="353"/>
      <c r="FT136" s="353"/>
      <c r="FU136" s="353"/>
      <c r="FV136" s="353"/>
      <c r="FW136" s="353"/>
      <c r="FX136" s="353"/>
      <c r="FY136" s="353"/>
      <c r="FZ136" s="353"/>
      <c r="GA136" s="353"/>
      <c r="GB136" s="354"/>
      <c r="GC136" s="8"/>
      <c r="GD136" s="8"/>
      <c r="GE136" s="8"/>
      <c r="GF136" s="338"/>
    </row>
    <row r="137" spans="1:188" s="333" customFormat="1" ht="4.5" customHeight="1" x14ac:dyDescent="0.75">
      <c r="A137" s="446"/>
      <c r="B137" s="447"/>
      <c r="C137" s="447"/>
      <c r="D137" s="447"/>
      <c r="E137" s="447"/>
      <c r="F137" s="447"/>
      <c r="G137" s="447"/>
      <c r="H137" s="447"/>
      <c r="I137" s="447"/>
      <c r="J137" s="447"/>
      <c r="K137" s="447"/>
      <c r="L137" s="447"/>
      <c r="M137" s="447"/>
      <c r="N137" s="447"/>
      <c r="O137" s="447"/>
      <c r="P137" s="447"/>
      <c r="Q137" s="447"/>
      <c r="R137" s="447"/>
      <c r="S137" s="447"/>
      <c r="T137" s="447"/>
      <c r="U137" s="447"/>
      <c r="V137" s="447"/>
      <c r="W137" s="447"/>
      <c r="X137" s="447"/>
      <c r="Y137" s="447"/>
      <c r="Z137" s="447"/>
      <c r="AA137" s="447"/>
      <c r="AB137" s="447"/>
      <c r="AC137" s="447"/>
      <c r="AD137" s="447"/>
      <c r="AE137" s="447"/>
      <c r="AF137" s="447"/>
      <c r="AG137" s="447"/>
      <c r="AH137" s="447"/>
      <c r="AI137" s="447"/>
      <c r="AJ137" s="447"/>
      <c r="AK137" s="443"/>
      <c r="AL137" s="443"/>
      <c r="AM137" s="443"/>
      <c r="AN137" s="443"/>
      <c r="AO137" s="443"/>
      <c r="AP137" s="443"/>
      <c r="AQ137" s="443"/>
      <c r="AR137" s="443"/>
      <c r="AS137" s="443"/>
      <c r="AT137" s="443"/>
      <c r="AU137" s="443"/>
      <c r="AV137" s="443"/>
      <c r="AW137" s="443"/>
      <c r="AX137" s="443"/>
      <c r="AY137" s="443"/>
      <c r="AZ137" s="443"/>
      <c r="BA137" s="443"/>
      <c r="BB137" s="443"/>
      <c r="BC137" s="443"/>
      <c r="BD137" s="443"/>
      <c r="BE137" s="443"/>
      <c r="BF137" s="443"/>
      <c r="BG137" s="443"/>
      <c r="BH137" s="443"/>
      <c r="BI137" s="443"/>
      <c r="BJ137" s="443"/>
      <c r="BK137" s="443"/>
      <c r="BL137" s="443"/>
      <c r="BM137" s="443"/>
      <c r="BN137" s="443"/>
      <c r="BO137" s="443"/>
      <c r="BP137" s="443"/>
      <c r="BQ137" s="443"/>
      <c r="BR137" s="443"/>
      <c r="BS137" s="443"/>
      <c r="BT137" s="443"/>
      <c r="BU137" s="443"/>
      <c r="BV137" s="443"/>
      <c r="BW137" s="443"/>
      <c r="BX137" s="443"/>
      <c r="BY137" s="443"/>
      <c r="BZ137" s="443"/>
      <c r="CA137" s="443"/>
      <c r="CB137" s="443"/>
      <c r="CC137" s="443"/>
      <c r="CD137" s="443"/>
      <c r="CE137" s="443"/>
      <c r="CF137" s="443"/>
      <c r="CG137" s="443"/>
      <c r="CH137" s="443"/>
      <c r="CI137" s="443"/>
      <c r="CJ137" s="443"/>
      <c r="CK137" s="443"/>
      <c r="CL137" s="443"/>
      <c r="CM137" s="443"/>
      <c r="CN137" s="443"/>
      <c r="CO137" s="443"/>
      <c r="CP137" s="443"/>
      <c r="CQ137" s="443"/>
      <c r="CR137" s="443"/>
      <c r="CS137" s="443"/>
      <c r="CT137" s="443"/>
      <c r="CU137" s="443"/>
      <c r="CV137" s="443"/>
      <c r="CW137" s="443"/>
      <c r="CX137" s="443"/>
      <c r="CY137" s="443"/>
      <c r="CZ137" s="443"/>
      <c r="DA137" s="443"/>
      <c r="DB137" s="443"/>
      <c r="DC137" s="443"/>
      <c r="DD137" s="443"/>
      <c r="DE137" s="443"/>
      <c r="DF137" s="443"/>
      <c r="DG137" s="443"/>
      <c r="DH137" s="443"/>
      <c r="DI137" s="443"/>
      <c r="DJ137" s="443"/>
      <c r="DK137" s="449"/>
      <c r="DL137" s="443"/>
      <c r="DM137" s="443"/>
      <c r="DN137" s="443"/>
      <c r="DO137" s="443"/>
      <c r="DP137" s="443"/>
      <c r="DQ137" s="331"/>
      <c r="DR137" s="331"/>
      <c r="DS137" s="331"/>
      <c r="DT137" s="331"/>
      <c r="DU137" s="331"/>
      <c r="DV137" s="331"/>
      <c r="DW137" s="331"/>
      <c r="DX137" s="331"/>
      <c r="DY137" s="331"/>
      <c r="DZ137" s="331"/>
      <c r="EA137" s="331"/>
      <c r="EB137" s="331"/>
      <c r="EC137" s="331"/>
      <c r="ED137" s="331"/>
      <c r="EE137" s="331"/>
      <c r="EF137" s="331"/>
      <c r="EG137" s="331"/>
      <c r="EH137" s="331"/>
      <c r="EI137" s="331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338"/>
    </row>
    <row r="138" spans="1:188" s="333" customFormat="1" ht="2.25" customHeight="1" x14ac:dyDescent="0.75">
      <c r="A138" s="358"/>
      <c r="B138" s="381"/>
      <c r="C138" s="381"/>
      <c r="D138" s="381"/>
      <c r="E138" s="381"/>
      <c r="F138" s="381"/>
      <c r="G138" s="381"/>
      <c r="H138" s="381"/>
      <c r="I138" s="381"/>
      <c r="J138" s="448"/>
      <c r="K138" s="448"/>
      <c r="L138" s="448"/>
      <c r="M138" s="448"/>
      <c r="N138" s="448"/>
      <c r="O138" s="448"/>
      <c r="P138" s="448"/>
      <c r="Q138" s="448"/>
      <c r="R138" s="448"/>
      <c r="S138" s="448"/>
      <c r="T138" s="448"/>
      <c r="U138" s="448"/>
      <c r="V138" s="448"/>
      <c r="W138" s="448"/>
      <c r="X138" s="448"/>
      <c r="Y138" s="448"/>
      <c r="Z138" s="448"/>
      <c r="AA138" s="448"/>
      <c r="AB138" s="448"/>
      <c r="AC138" s="448"/>
      <c r="AD138" s="448"/>
      <c r="AE138" s="448"/>
      <c r="AF138" s="448"/>
      <c r="AG138" s="448"/>
      <c r="AH138" s="448"/>
      <c r="AI138" s="448"/>
      <c r="AJ138" s="448"/>
      <c r="AK138" s="448"/>
      <c r="AL138" s="448"/>
      <c r="AM138" s="448"/>
      <c r="AN138" s="448"/>
      <c r="AO138" s="448"/>
      <c r="AP138" s="448"/>
      <c r="AQ138" s="448"/>
      <c r="AR138" s="448"/>
      <c r="AS138" s="448"/>
      <c r="AT138" s="448"/>
      <c r="AU138" s="448"/>
      <c r="AV138" s="448"/>
      <c r="AW138" s="448"/>
      <c r="AX138" s="448"/>
      <c r="AY138" s="448"/>
      <c r="AZ138" s="448"/>
      <c r="BA138" s="448"/>
      <c r="BB138" s="448"/>
      <c r="BC138" s="448"/>
      <c r="BD138" s="448"/>
      <c r="BE138" s="448"/>
      <c r="BF138" s="448"/>
      <c r="BG138" s="448"/>
      <c r="BH138" s="448"/>
      <c r="BI138" s="448"/>
      <c r="BJ138" s="448"/>
      <c r="BK138" s="448"/>
      <c r="BL138" s="448"/>
      <c r="BM138" s="448"/>
      <c r="BN138" s="448"/>
      <c r="BO138" s="448"/>
      <c r="BP138" s="448"/>
      <c r="BQ138" s="448"/>
      <c r="BR138" s="448"/>
      <c r="BS138" s="448"/>
      <c r="BT138" s="448"/>
      <c r="BU138" s="448"/>
      <c r="BV138" s="448"/>
      <c r="BW138" s="448"/>
      <c r="BX138" s="448"/>
      <c r="BY138" s="448"/>
      <c r="BZ138" s="448"/>
      <c r="CA138" s="448"/>
      <c r="CB138" s="448"/>
      <c r="CC138" s="448"/>
      <c r="CD138" s="448"/>
      <c r="CE138" s="448"/>
      <c r="CF138" s="448"/>
      <c r="CG138" s="448"/>
      <c r="CH138" s="448"/>
      <c r="CI138" s="448"/>
      <c r="CJ138" s="448"/>
      <c r="CK138" s="448"/>
      <c r="CL138" s="448"/>
      <c r="CM138" s="448"/>
      <c r="CN138" s="448"/>
      <c r="CO138" s="448"/>
      <c r="CP138" s="448"/>
      <c r="CQ138" s="448"/>
      <c r="CR138" s="448"/>
      <c r="CS138" s="448"/>
      <c r="CT138" s="448"/>
      <c r="CU138" s="448"/>
      <c r="CV138" s="448"/>
      <c r="CW138" s="448"/>
      <c r="CX138" s="448"/>
      <c r="CY138" s="448"/>
      <c r="CZ138" s="448"/>
      <c r="DA138" s="448"/>
      <c r="DB138" s="448"/>
      <c r="DC138" s="448"/>
      <c r="DD138" s="448"/>
      <c r="DE138" s="448"/>
      <c r="DF138" s="448"/>
      <c r="DG138" s="448"/>
      <c r="DH138" s="448"/>
      <c r="DI138" s="448"/>
      <c r="DJ138" s="448"/>
      <c r="DK138" s="450"/>
      <c r="DL138" s="448"/>
      <c r="DM138" s="448"/>
      <c r="DN138" s="448"/>
      <c r="DO138" s="448"/>
      <c r="DP138" s="442"/>
      <c r="DQ138" s="373"/>
      <c r="DR138" s="373"/>
      <c r="DS138" s="373"/>
      <c r="DT138" s="373"/>
      <c r="DU138" s="373"/>
      <c r="DV138" s="373"/>
      <c r="DW138" s="373"/>
      <c r="DX138" s="373"/>
      <c r="DY138" s="373"/>
      <c r="DZ138" s="373"/>
      <c r="EA138" s="373"/>
      <c r="EB138" s="373"/>
      <c r="EC138" s="373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338"/>
    </row>
    <row r="139" spans="1:188" s="333" customFormat="1" ht="2.25" customHeight="1" x14ac:dyDescent="0.75">
      <c r="A139" s="358"/>
      <c r="B139" s="381"/>
      <c r="C139" s="381"/>
      <c r="D139" s="381"/>
      <c r="E139" s="381"/>
      <c r="F139" s="381"/>
      <c r="G139" s="381"/>
      <c r="H139" s="381"/>
      <c r="I139" s="381"/>
      <c r="J139" s="448"/>
      <c r="K139" s="448"/>
      <c r="L139" s="448"/>
      <c r="M139" s="448"/>
      <c r="N139" s="448"/>
      <c r="O139" s="448"/>
      <c r="P139" s="448"/>
      <c r="Q139" s="448"/>
      <c r="R139" s="448"/>
      <c r="S139" s="448"/>
      <c r="T139" s="448"/>
      <c r="U139" s="448"/>
      <c r="V139" s="448"/>
      <c r="W139" s="448"/>
      <c r="X139" s="448"/>
      <c r="Y139" s="448"/>
      <c r="Z139" s="448"/>
      <c r="AA139" s="448"/>
      <c r="AB139" s="448"/>
      <c r="AC139" s="448"/>
      <c r="AD139" s="448"/>
      <c r="AE139" s="448"/>
      <c r="AF139" s="448"/>
      <c r="AG139" s="448"/>
      <c r="AH139" s="448"/>
      <c r="AI139" s="448"/>
      <c r="AJ139" s="448"/>
      <c r="AK139" s="448"/>
      <c r="AL139" s="448"/>
      <c r="AM139" s="448"/>
      <c r="AN139" s="448"/>
      <c r="AO139" s="448"/>
      <c r="AP139" s="448"/>
      <c r="AQ139" s="448"/>
      <c r="AR139" s="448"/>
      <c r="AS139" s="448"/>
      <c r="AT139" s="448"/>
      <c r="AU139" s="448"/>
      <c r="AV139" s="448"/>
      <c r="AW139" s="448"/>
      <c r="AX139" s="448"/>
      <c r="AY139" s="448"/>
      <c r="AZ139" s="448"/>
      <c r="BA139" s="448"/>
      <c r="BB139" s="448"/>
      <c r="BC139" s="448"/>
      <c r="BD139" s="448"/>
      <c r="BE139" s="448"/>
      <c r="BF139" s="448"/>
      <c r="BG139" s="448"/>
      <c r="BH139" s="448"/>
      <c r="BI139" s="448"/>
      <c r="BJ139" s="448"/>
      <c r="BK139" s="448"/>
      <c r="BL139" s="448"/>
      <c r="BM139" s="448"/>
      <c r="BN139" s="448"/>
      <c r="BO139" s="448"/>
      <c r="BP139" s="448"/>
      <c r="BQ139" s="448"/>
      <c r="BR139" s="448"/>
      <c r="BS139" s="448"/>
      <c r="BT139" s="448"/>
      <c r="BU139" s="448"/>
      <c r="BV139" s="448"/>
      <c r="BW139" s="448"/>
      <c r="BX139" s="448"/>
      <c r="BY139" s="448"/>
      <c r="BZ139" s="448"/>
      <c r="CA139" s="448"/>
      <c r="CB139" s="448"/>
      <c r="CC139" s="448"/>
      <c r="CD139" s="448"/>
      <c r="CE139" s="448"/>
      <c r="CF139" s="448"/>
      <c r="CG139" s="448"/>
      <c r="CH139" s="448"/>
      <c r="CI139" s="448"/>
      <c r="CJ139" s="448"/>
      <c r="CK139" s="448"/>
      <c r="CL139" s="448"/>
      <c r="CM139" s="448"/>
      <c r="CN139" s="448"/>
      <c r="CO139" s="448"/>
      <c r="CP139" s="448"/>
      <c r="CQ139" s="448"/>
      <c r="CR139" s="448"/>
      <c r="CS139" s="448"/>
      <c r="CT139" s="448"/>
      <c r="CU139" s="448"/>
      <c r="CV139" s="448"/>
      <c r="CW139" s="448"/>
      <c r="CX139" s="448"/>
      <c r="CY139" s="448"/>
      <c r="CZ139" s="448"/>
      <c r="DA139" s="448"/>
      <c r="DB139" s="448"/>
      <c r="DC139" s="448"/>
      <c r="DD139" s="448"/>
      <c r="DE139" s="448"/>
      <c r="DF139" s="448"/>
      <c r="DG139" s="448"/>
      <c r="DH139" s="448"/>
      <c r="DI139" s="448"/>
      <c r="DJ139" s="448"/>
      <c r="DK139" s="450"/>
      <c r="DL139" s="448"/>
      <c r="DM139" s="448"/>
      <c r="DN139" s="448"/>
      <c r="DO139" s="448"/>
      <c r="DP139" s="448"/>
      <c r="DQ139" s="373"/>
      <c r="DR139" s="373"/>
      <c r="DS139" s="373"/>
      <c r="DT139" s="373"/>
      <c r="DU139" s="373"/>
      <c r="DV139" s="373"/>
      <c r="DW139" s="373"/>
      <c r="DX139" s="373"/>
      <c r="DY139" s="373"/>
      <c r="DZ139" s="373"/>
      <c r="EA139" s="373"/>
      <c r="EB139" s="373"/>
      <c r="EC139" s="373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338"/>
    </row>
    <row r="140" spans="1:188" s="333" customFormat="1" ht="2.25" customHeight="1" x14ac:dyDescent="0.75">
      <c r="A140" s="358"/>
      <c r="B140" s="381"/>
      <c r="C140" s="381"/>
      <c r="D140" s="381"/>
      <c r="E140" s="381"/>
      <c r="F140" s="381"/>
      <c r="G140" s="381"/>
      <c r="H140" s="381"/>
      <c r="I140" s="381"/>
      <c r="J140" s="448"/>
      <c r="K140" s="448"/>
      <c r="L140" s="448"/>
      <c r="M140" s="448"/>
      <c r="N140" s="448"/>
      <c r="O140" s="448"/>
      <c r="P140" s="448"/>
      <c r="Q140" s="448"/>
      <c r="R140" s="448"/>
      <c r="S140" s="448"/>
      <c r="T140" s="448"/>
      <c r="U140" s="448"/>
      <c r="V140" s="448"/>
      <c r="W140" s="448"/>
      <c r="X140" s="448"/>
      <c r="Y140" s="448"/>
      <c r="Z140" s="448"/>
      <c r="AA140" s="448"/>
      <c r="AB140" s="448"/>
      <c r="AC140" s="448"/>
      <c r="AD140" s="448"/>
      <c r="AE140" s="448"/>
      <c r="AF140" s="448"/>
      <c r="AG140" s="448"/>
      <c r="AH140" s="448"/>
      <c r="AI140" s="448"/>
      <c r="AJ140" s="448"/>
      <c r="AK140" s="448"/>
      <c r="AL140" s="448"/>
      <c r="AM140" s="448"/>
      <c r="AN140" s="448"/>
      <c r="AO140" s="448"/>
      <c r="AP140" s="448"/>
      <c r="AQ140" s="448"/>
      <c r="AR140" s="448"/>
      <c r="AS140" s="448"/>
      <c r="AT140" s="448"/>
      <c r="AU140" s="448"/>
      <c r="AV140" s="448"/>
      <c r="AW140" s="448"/>
      <c r="AX140" s="448"/>
      <c r="AY140" s="448"/>
      <c r="AZ140" s="448"/>
      <c r="BA140" s="448"/>
      <c r="BB140" s="448"/>
      <c r="BC140" s="448"/>
      <c r="BD140" s="448"/>
      <c r="BE140" s="448"/>
      <c r="BF140" s="448"/>
      <c r="BG140" s="448"/>
      <c r="BH140" s="448"/>
      <c r="BI140" s="448"/>
      <c r="BJ140" s="448"/>
      <c r="BK140" s="448"/>
      <c r="BL140" s="448"/>
      <c r="BM140" s="448"/>
      <c r="BN140" s="448"/>
      <c r="BO140" s="448"/>
      <c r="BP140" s="448"/>
      <c r="BQ140" s="448"/>
      <c r="BR140" s="448"/>
      <c r="BS140" s="448"/>
      <c r="BT140" s="448"/>
      <c r="BU140" s="448"/>
      <c r="BV140" s="448"/>
      <c r="BW140" s="448"/>
      <c r="BX140" s="448"/>
      <c r="BY140" s="448"/>
      <c r="BZ140" s="448"/>
      <c r="CA140" s="448"/>
      <c r="CB140" s="448"/>
      <c r="CC140" s="448"/>
      <c r="CD140" s="448"/>
      <c r="CE140" s="448"/>
      <c r="CF140" s="448"/>
      <c r="CG140" s="448"/>
      <c r="CH140" s="448"/>
      <c r="CI140" s="448"/>
      <c r="CJ140" s="448"/>
      <c r="CK140" s="448"/>
      <c r="CL140" s="448"/>
      <c r="CM140" s="448"/>
      <c r="CN140" s="448"/>
      <c r="CO140" s="448"/>
      <c r="CP140" s="448"/>
      <c r="CQ140" s="448"/>
      <c r="CR140" s="448"/>
      <c r="CS140" s="448"/>
      <c r="CT140" s="448"/>
      <c r="CU140" s="448"/>
      <c r="CV140" s="448"/>
      <c r="CW140" s="448"/>
      <c r="CX140" s="448"/>
      <c r="CY140" s="448"/>
      <c r="CZ140" s="448"/>
      <c r="DA140" s="448"/>
      <c r="DB140" s="448"/>
      <c r="DC140" s="448"/>
      <c r="DD140" s="448"/>
      <c r="DE140" s="448"/>
      <c r="DF140" s="448"/>
      <c r="DG140" s="448"/>
      <c r="DH140" s="448"/>
      <c r="DI140" s="448"/>
      <c r="DJ140" s="448"/>
      <c r="DK140" s="450"/>
      <c r="DL140" s="448"/>
      <c r="DM140" s="448"/>
      <c r="DN140" s="448"/>
      <c r="DO140" s="448"/>
      <c r="DP140" s="448"/>
      <c r="DQ140" s="373"/>
      <c r="DR140" s="373"/>
      <c r="DS140" s="373"/>
      <c r="DT140" s="373"/>
      <c r="DU140" s="373"/>
      <c r="DV140" s="373"/>
      <c r="DW140" s="373"/>
      <c r="DX140" s="373"/>
      <c r="DY140" s="373"/>
      <c r="DZ140" s="373"/>
      <c r="EA140" s="373"/>
      <c r="EB140" s="373"/>
      <c r="EC140" s="373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338"/>
    </row>
    <row r="141" spans="1:188" s="333" customFormat="1" ht="2.25" customHeight="1" x14ac:dyDescent="0.75">
      <c r="A141" s="358"/>
      <c r="B141" s="381"/>
      <c r="C141" s="381"/>
      <c r="D141" s="381"/>
      <c r="E141" s="381"/>
      <c r="F141" s="381"/>
      <c r="G141" s="381"/>
      <c r="H141" s="381"/>
      <c r="I141" s="381"/>
      <c r="J141" s="448"/>
      <c r="K141" s="448"/>
      <c r="L141" s="448"/>
      <c r="M141" s="448"/>
      <c r="N141" s="448"/>
      <c r="O141" s="448"/>
      <c r="P141" s="448"/>
      <c r="Q141" s="448"/>
      <c r="R141" s="448"/>
      <c r="S141" s="448"/>
      <c r="T141" s="448"/>
      <c r="U141" s="448"/>
      <c r="V141" s="448"/>
      <c r="W141" s="448"/>
      <c r="X141" s="448"/>
      <c r="Y141" s="448"/>
      <c r="Z141" s="448"/>
      <c r="AA141" s="448"/>
      <c r="AB141" s="448"/>
      <c r="AC141" s="448"/>
      <c r="AD141" s="448"/>
      <c r="AE141" s="448"/>
      <c r="AF141" s="448"/>
      <c r="AG141" s="448"/>
      <c r="AH141" s="448"/>
      <c r="AI141" s="448"/>
      <c r="AJ141" s="448"/>
      <c r="AK141" s="448"/>
      <c r="AL141" s="448"/>
      <c r="AM141" s="448"/>
      <c r="AN141" s="448"/>
      <c r="AO141" s="448"/>
      <c r="AP141" s="448"/>
      <c r="AQ141" s="448"/>
      <c r="AR141" s="448"/>
      <c r="AS141" s="448"/>
      <c r="AT141" s="448"/>
      <c r="AU141" s="448"/>
      <c r="AV141" s="448"/>
      <c r="AW141" s="448"/>
      <c r="AX141" s="448"/>
      <c r="AY141" s="448"/>
      <c r="AZ141" s="448"/>
      <c r="BA141" s="448"/>
      <c r="BB141" s="448"/>
      <c r="BC141" s="448"/>
      <c r="BD141" s="448"/>
      <c r="BE141" s="448"/>
      <c r="BF141" s="448"/>
      <c r="BG141" s="448"/>
      <c r="BH141" s="448"/>
      <c r="BI141" s="448"/>
      <c r="BJ141" s="448"/>
      <c r="BK141" s="448"/>
      <c r="BL141" s="448"/>
      <c r="BM141" s="448"/>
      <c r="BN141" s="448"/>
      <c r="BO141" s="448"/>
      <c r="BP141" s="448"/>
      <c r="BQ141" s="448"/>
      <c r="BR141" s="448"/>
      <c r="BS141" s="448"/>
      <c r="BT141" s="448"/>
      <c r="BU141" s="448"/>
      <c r="BV141" s="448"/>
      <c r="BW141" s="448"/>
      <c r="BX141" s="448"/>
      <c r="BY141" s="448"/>
      <c r="BZ141" s="448"/>
      <c r="CA141" s="448"/>
      <c r="CB141" s="448"/>
      <c r="CC141" s="448"/>
      <c r="CD141" s="448"/>
      <c r="CE141" s="448"/>
      <c r="CF141" s="448"/>
      <c r="CG141" s="448"/>
      <c r="CH141" s="448"/>
      <c r="CI141" s="448"/>
      <c r="CJ141" s="448"/>
      <c r="CK141" s="448"/>
      <c r="CL141" s="448"/>
      <c r="CM141" s="448"/>
      <c r="CN141" s="448"/>
      <c r="CO141" s="448"/>
      <c r="CP141" s="448"/>
      <c r="CQ141" s="448"/>
      <c r="CR141" s="448"/>
      <c r="CS141" s="448"/>
      <c r="CT141" s="448"/>
      <c r="CU141" s="448"/>
      <c r="CV141" s="448"/>
      <c r="CW141" s="448"/>
      <c r="CX141" s="448"/>
      <c r="CY141" s="448"/>
      <c r="CZ141" s="448"/>
      <c r="DA141" s="448"/>
      <c r="DB141" s="448"/>
      <c r="DC141" s="448"/>
      <c r="DD141" s="448"/>
      <c r="DE141" s="448"/>
      <c r="DF141" s="448"/>
      <c r="DG141" s="448"/>
      <c r="DH141" s="448"/>
      <c r="DI141" s="448"/>
      <c r="DJ141" s="448"/>
      <c r="DK141" s="450"/>
      <c r="DL141" s="448"/>
      <c r="DM141" s="448"/>
      <c r="DN141" s="448"/>
      <c r="DO141" s="448"/>
      <c r="DP141" s="448"/>
      <c r="DQ141" s="373"/>
      <c r="DR141" s="373"/>
      <c r="DS141" s="373"/>
      <c r="DT141" s="373"/>
      <c r="DU141" s="373"/>
      <c r="DV141" s="373"/>
      <c r="DW141" s="373"/>
      <c r="DX141" s="373"/>
      <c r="DY141" s="373"/>
      <c r="DZ141" s="373"/>
      <c r="EA141" s="373"/>
      <c r="EB141" s="373"/>
      <c r="EC141" s="373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338"/>
    </row>
    <row r="142" spans="1:188" s="333" customFormat="1" ht="2.25" customHeight="1" x14ac:dyDescent="0.75">
      <c r="A142" s="358"/>
      <c r="B142" s="381"/>
      <c r="C142" s="381"/>
      <c r="D142" s="381"/>
      <c r="E142" s="381"/>
      <c r="F142" s="381"/>
      <c r="G142" s="381"/>
      <c r="H142" s="381"/>
      <c r="I142" s="381"/>
      <c r="J142" s="448"/>
      <c r="K142" s="448"/>
      <c r="L142" s="448"/>
      <c r="M142" s="448"/>
      <c r="N142" s="448"/>
      <c r="O142" s="448"/>
      <c r="P142" s="448"/>
      <c r="Q142" s="448"/>
      <c r="R142" s="448"/>
      <c r="S142" s="448"/>
      <c r="T142" s="448"/>
      <c r="U142" s="448"/>
      <c r="V142" s="448"/>
      <c r="W142" s="448"/>
      <c r="X142" s="448"/>
      <c r="Y142" s="448"/>
      <c r="Z142" s="448"/>
      <c r="AA142" s="448"/>
      <c r="AB142" s="448"/>
      <c r="AC142" s="448"/>
      <c r="AD142" s="448"/>
      <c r="AE142" s="448"/>
      <c r="AF142" s="448"/>
      <c r="AG142" s="448"/>
      <c r="AH142" s="448"/>
      <c r="AI142" s="448"/>
      <c r="AJ142" s="448"/>
      <c r="AK142" s="448"/>
      <c r="AL142" s="448"/>
      <c r="AM142" s="448"/>
      <c r="AN142" s="448"/>
      <c r="AO142" s="448"/>
      <c r="AP142" s="448"/>
      <c r="AQ142" s="448"/>
      <c r="AR142" s="448"/>
      <c r="AS142" s="448"/>
      <c r="AT142" s="448"/>
      <c r="AU142" s="448"/>
      <c r="AV142" s="448"/>
      <c r="AW142" s="448"/>
      <c r="AX142" s="448"/>
      <c r="AY142" s="448"/>
      <c r="AZ142" s="448"/>
      <c r="BA142" s="448"/>
      <c r="BB142" s="448"/>
      <c r="BC142" s="448"/>
      <c r="BD142" s="448"/>
      <c r="BE142" s="448"/>
      <c r="BF142" s="448"/>
      <c r="BG142" s="448"/>
      <c r="BH142" s="448"/>
      <c r="BI142" s="448"/>
      <c r="BJ142" s="448"/>
      <c r="BK142" s="448"/>
      <c r="BL142" s="448"/>
      <c r="BM142" s="448"/>
      <c r="BN142" s="448"/>
      <c r="BO142" s="448"/>
      <c r="BP142" s="448"/>
      <c r="BQ142" s="448"/>
      <c r="BR142" s="448"/>
      <c r="BS142" s="448"/>
      <c r="BT142" s="448"/>
      <c r="BU142" s="448"/>
      <c r="BV142" s="448"/>
      <c r="BW142" s="448"/>
      <c r="BX142" s="448"/>
      <c r="BY142" s="448"/>
      <c r="BZ142" s="448"/>
      <c r="CA142" s="448"/>
      <c r="CB142" s="448"/>
      <c r="CC142" s="448"/>
      <c r="CD142" s="448"/>
      <c r="CE142" s="448"/>
      <c r="CF142" s="448"/>
      <c r="CG142" s="448"/>
      <c r="CH142" s="448"/>
      <c r="CI142" s="448"/>
      <c r="CJ142" s="448"/>
      <c r="CK142" s="448"/>
      <c r="CL142" s="448"/>
      <c r="CM142" s="448"/>
      <c r="CN142" s="448"/>
      <c r="CO142" s="448"/>
      <c r="CP142" s="448"/>
      <c r="CQ142" s="448"/>
      <c r="CR142" s="448"/>
      <c r="CS142" s="448"/>
      <c r="CT142" s="448"/>
      <c r="CU142" s="448"/>
      <c r="CV142" s="448"/>
      <c r="CW142" s="448"/>
      <c r="CX142" s="448"/>
      <c r="CY142" s="448"/>
      <c r="CZ142" s="448"/>
      <c r="DA142" s="448"/>
      <c r="DB142" s="448"/>
      <c r="DC142" s="448"/>
      <c r="DD142" s="448"/>
      <c r="DE142" s="448"/>
      <c r="DF142" s="448"/>
      <c r="DG142" s="448"/>
      <c r="DH142" s="448"/>
      <c r="DI142" s="448"/>
      <c r="DJ142" s="448"/>
      <c r="DK142" s="450"/>
      <c r="DL142" s="448"/>
      <c r="DM142" s="448"/>
      <c r="DN142" s="448"/>
      <c r="DO142" s="448"/>
      <c r="DP142" s="448"/>
      <c r="DQ142" s="373"/>
      <c r="DR142" s="373"/>
      <c r="DS142" s="373"/>
      <c r="DT142" s="373"/>
      <c r="DU142" s="373"/>
      <c r="DV142" s="373"/>
      <c r="DW142" s="373"/>
      <c r="DX142" s="373"/>
      <c r="DY142" s="373"/>
      <c r="DZ142" s="373"/>
      <c r="EA142" s="373"/>
      <c r="EB142" s="373"/>
      <c r="EC142" s="373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338"/>
    </row>
    <row r="143" spans="1:188" s="333" customFormat="1" ht="2.25" customHeight="1" x14ac:dyDescent="0.75">
      <c r="A143" s="358"/>
      <c r="B143" s="381"/>
      <c r="C143" s="381"/>
      <c r="D143" s="381"/>
      <c r="E143" s="381"/>
      <c r="F143" s="381"/>
      <c r="G143" s="381"/>
      <c r="H143" s="381"/>
      <c r="I143" s="381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  <c r="AD143" s="297"/>
      <c r="AE143" s="297"/>
      <c r="AF143" s="297"/>
      <c r="AG143" s="297"/>
      <c r="AH143" s="297"/>
      <c r="AI143" s="297"/>
      <c r="AJ143" s="297"/>
      <c r="AK143" s="297"/>
      <c r="AL143" s="297"/>
      <c r="AM143" s="297"/>
      <c r="AN143" s="297"/>
      <c r="AO143" s="297"/>
      <c r="AP143" s="295"/>
      <c r="AQ143" s="297"/>
      <c r="AR143" s="297"/>
      <c r="AS143" s="297"/>
      <c r="AT143" s="297"/>
      <c r="AU143" s="297"/>
      <c r="AV143" s="297"/>
      <c r="AW143" s="297"/>
      <c r="AX143" s="297"/>
      <c r="AY143" s="297"/>
      <c r="AZ143" s="297"/>
      <c r="BA143" s="297"/>
      <c r="BB143" s="297"/>
      <c r="BC143" s="297"/>
      <c r="BD143" s="297"/>
      <c r="BE143" s="297"/>
      <c r="BF143" s="297"/>
      <c r="BG143" s="297"/>
      <c r="BH143" s="297"/>
      <c r="BI143" s="297"/>
      <c r="BJ143" s="297"/>
      <c r="BK143" s="297"/>
      <c r="BL143" s="297"/>
      <c r="BM143" s="297"/>
      <c r="BN143" s="297"/>
      <c r="BO143" s="297"/>
      <c r="BP143" s="297"/>
      <c r="BQ143" s="297"/>
      <c r="BR143" s="297"/>
      <c r="BS143" s="297"/>
      <c r="BT143" s="297"/>
      <c r="BU143" s="297"/>
      <c r="BV143" s="297"/>
      <c r="BW143" s="297"/>
      <c r="BX143" s="297"/>
      <c r="BY143" s="297"/>
      <c r="BZ143" s="297"/>
      <c r="CA143" s="297"/>
      <c r="CB143" s="297"/>
      <c r="CC143" s="297"/>
      <c r="CD143" s="297"/>
      <c r="CE143" s="297"/>
      <c r="CF143" s="297"/>
      <c r="CG143" s="297"/>
      <c r="CH143" s="297"/>
      <c r="CI143" s="297"/>
      <c r="CJ143" s="308"/>
      <c r="CK143" s="308"/>
      <c r="CL143" s="308"/>
      <c r="CM143" s="297"/>
      <c r="CN143" s="297"/>
      <c r="CO143" s="297"/>
      <c r="CP143" s="297"/>
      <c r="CQ143" s="297"/>
      <c r="CR143" s="297"/>
      <c r="CS143" s="298"/>
      <c r="CT143" s="298"/>
      <c r="CU143" s="297"/>
      <c r="CV143" s="297"/>
      <c r="CW143" s="297"/>
      <c r="CX143" s="297"/>
      <c r="CY143" s="297"/>
      <c r="CZ143" s="297"/>
      <c r="DA143" s="297"/>
      <c r="DB143" s="297"/>
      <c r="DC143" s="297"/>
      <c r="DD143" s="297"/>
      <c r="DE143" s="298"/>
      <c r="DF143" s="297"/>
      <c r="DG143" s="297"/>
      <c r="DH143" s="297"/>
      <c r="DI143" s="297"/>
      <c r="DJ143" s="297"/>
      <c r="DK143" s="296"/>
      <c r="DL143" s="297"/>
      <c r="DM143" s="297"/>
      <c r="DN143" s="297"/>
      <c r="DO143" s="381"/>
      <c r="DP143" s="297"/>
      <c r="DQ143" s="297"/>
      <c r="DR143" s="297"/>
      <c r="DS143" s="297"/>
      <c r="DT143" s="297"/>
      <c r="DU143" s="297"/>
      <c r="DV143" s="297"/>
      <c r="DW143" s="297"/>
      <c r="DX143" s="297"/>
      <c r="DY143" s="297"/>
      <c r="DZ143" s="297"/>
      <c r="EA143" s="297"/>
      <c r="EB143" s="297"/>
      <c r="EC143" s="297"/>
      <c r="ED143" s="297"/>
      <c r="EE143" s="297"/>
      <c r="EF143" s="297"/>
      <c r="EG143" s="297"/>
      <c r="EH143" s="297"/>
      <c r="EI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338"/>
    </row>
    <row r="144" spans="1:188" s="333" customFormat="1" ht="3.75" customHeight="1" x14ac:dyDescent="0.75">
      <c r="A144" s="358"/>
      <c r="B144" s="381"/>
      <c r="C144" s="381"/>
      <c r="D144" s="381"/>
      <c r="E144" s="381"/>
      <c r="F144" s="381"/>
      <c r="G144" s="381"/>
      <c r="H144" s="381"/>
      <c r="I144" s="381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  <c r="AD144" s="297"/>
      <c r="AE144" s="297"/>
      <c r="AF144" s="297"/>
      <c r="AG144" s="297"/>
      <c r="AH144" s="297"/>
      <c r="AI144" s="297"/>
      <c r="AJ144" s="297"/>
      <c r="AK144" s="297"/>
      <c r="AL144" s="297"/>
      <c r="AM144" s="297"/>
      <c r="AN144" s="297"/>
      <c r="AO144" s="297"/>
      <c r="AP144" s="295"/>
      <c r="AQ144" s="297"/>
      <c r="AR144" s="297"/>
      <c r="AS144" s="297"/>
      <c r="AT144" s="297"/>
      <c r="AU144" s="297"/>
      <c r="AV144" s="297"/>
      <c r="AW144" s="297"/>
      <c r="AX144" s="297"/>
      <c r="AY144" s="297"/>
      <c r="AZ144" s="297"/>
      <c r="BA144" s="297"/>
      <c r="BB144" s="297"/>
      <c r="BC144" s="297"/>
      <c r="BD144" s="297"/>
      <c r="BE144" s="297"/>
      <c r="BF144" s="297"/>
      <c r="BG144" s="297"/>
      <c r="BH144" s="297"/>
      <c r="BI144" s="297"/>
      <c r="BJ144" s="297"/>
      <c r="BK144" s="297"/>
      <c r="BL144" s="297"/>
      <c r="BM144" s="297"/>
      <c r="BN144" s="297"/>
      <c r="BO144" s="297"/>
      <c r="BP144" s="297"/>
      <c r="BQ144" s="297"/>
      <c r="BR144" s="297"/>
      <c r="BS144" s="297"/>
      <c r="BT144" s="297"/>
      <c r="BU144" s="297"/>
      <c r="BV144" s="297"/>
      <c r="BW144" s="297"/>
      <c r="BX144" s="297"/>
      <c r="BY144" s="297"/>
      <c r="BZ144" s="297"/>
      <c r="CA144" s="297"/>
      <c r="CB144" s="297"/>
      <c r="CC144" s="297"/>
      <c r="CD144" s="297"/>
      <c r="CE144" s="297"/>
      <c r="CF144" s="297"/>
      <c r="CG144" s="297"/>
      <c r="CH144" s="297"/>
      <c r="CI144" s="297"/>
      <c r="CJ144" s="308"/>
      <c r="CK144" s="308"/>
      <c r="CL144" s="308"/>
      <c r="CM144" s="297"/>
      <c r="CN144" s="297"/>
      <c r="CO144" s="297"/>
      <c r="CP144" s="297"/>
      <c r="CQ144" s="297"/>
      <c r="CR144" s="297"/>
      <c r="CS144" s="298"/>
      <c r="CT144" s="298"/>
      <c r="CU144" s="297"/>
      <c r="CV144" s="297"/>
      <c r="CW144" s="297"/>
      <c r="CX144" s="297"/>
      <c r="CY144" s="297"/>
      <c r="CZ144" s="297"/>
      <c r="DA144" s="297"/>
      <c r="DB144" s="297"/>
      <c r="DC144" s="297"/>
      <c r="DD144" s="297"/>
      <c r="DE144" s="298"/>
      <c r="DF144" s="297"/>
      <c r="DG144" s="297"/>
      <c r="DH144" s="297"/>
      <c r="DI144" s="297"/>
      <c r="DJ144" s="297"/>
      <c r="DK144" s="296"/>
      <c r="DL144" s="297"/>
      <c r="DM144" s="297"/>
      <c r="DN144" s="297"/>
      <c r="DO144" s="297"/>
      <c r="DP144" s="298"/>
      <c r="DQ144" s="297"/>
      <c r="DR144" s="297"/>
      <c r="DS144" s="297"/>
      <c r="DT144" s="297"/>
      <c r="DU144" s="297"/>
      <c r="DV144" s="297"/>
      <c r="DW144" s="297"/>
      <c r="DX144" s="297"/>
      <c r="DY144" s="297"/>
      <c r="DZ144" s="297"/>
      <c r="EA144" s="704" t="s">
        <v>8</v>
      </c>
      <c r="EB144" s="704"/>
      <c r="EC144" s="704"/>
      <c r="ED144" s="704"/>
      <c r="EE144" s="704"/>
      <c r="EF144" s="704"/>
      <c r="EG144" s="707"/>
      <c r="EH144" s="707"/>
      <c r="EI144" s="707"/>
      <c r="EJ144" s="707"/>
      <c r="EK144" s="707"/>
      <c r="EL144" s="707"/>
      <c r="EM144" s="707"/>
      <c r="EN144" s="707"/>
      <c r="EO144" s="707"/>
      <c r="EP144" s="707"/>
      <c r="EQ144" s="707"/>
      <c r="ER144" s="707"/>
      <c r="ES144" s="707"/>
      <c r="ET144" s="707"/>
      <c r="EU144" s="707"/>
      <c r="EV144" s="707"/>
      <c r="EW144" s="707"/>
      <c r="EX144" s="707"/>
      <c r="EY144" s="707"/>
      <c r="EZ144" s="707"/>
      <c r="FA144" s="707"/>
      <c r="FB144" s="707"/>
      <c r="FC144" s="707"/>
      <c r="FD144" s="707"/>
      <c r="FE144" s="707"/>
      <c r="FF144" s="707"/>
      <c r="FG144" s="707"/>
      <c r="FH144" s="707"/>
      <c r="FI144" s="707"/>
      <c r="FJ144" s="707"/>
      <c r="FK144" s="707"/>
      <c r="FL144" s="707"/>
      <c r="FM144" s="707"/>
      <c r="FN144" s="707"/>
      <c r="FO144" s="707"/>
      <c r="FP144" s="707"/>
      <c r="FQ144" s="707"/>
      <c r="FR144" s="707"/>
      <c r="FS144" s="707"/>
      <c r="FT144" s="707"/>
      <c r="FU144" s="707"/>
      <c r="FV144" s="707"/>
      <c r="FW144" s="707"/>
      <c r="FX144" s="707"/>
      <c r="FY144" s="704" t="s">
        <v>11</v>
      </c>
      <c r="FZ144" s="704"/>
      <c r="GA144" s="704"/>
      <c r="GB144" s="704"/>
      <c r="GC144" s="704"/>
      <c r="GD144" s="704"/>
      <c r="GE144" s="704"/>
      <c r="GF144" s="709"/>
    </row>
    <row r="145" spans="1:188" s="333" customFormat="1" ht="3.75" customHeight="1" x14ac:dyDescent="0.75">
      <c r="A145" s="374"/>
      <c r="B145" s="375"/>
      <c r="C145" s="375"/>
      <c r="D145" s="375"/>
      <c r="E145" s="375"/>
      <c r="F145" s="375"/>
      <c r="G145" s="375"/>
      <c r="H145" s="375"/>
      <c r="I145" s="375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  <c r="AD145" s="297"/>
      <c r="AE145" s="297"/>
      <c r="AF145" s="297"/>
      <c r="AG145" s="297"/>
      <c r="AH145" s="297"/>
      <c r="AI145" s="297"/>
      <c r="AJ145" s="297"/>
      <c r="AK145" s="297"/>
      <c r="AL145" s="297"/>
      <c r="AM145" s="297"/>
      <c r="AN145" s="297"/>
      <c r="AO145" s="297"/>
      <c r="AP145" s="295"/>
      <c r="AQ145" s="297"/>
      <c r="AR145" s="297"/>
      <c r="AS145" s="297"/>
      <c r="AT145" s="297"/>
      <c r="AU145" s="297"/>
      <c r="AV145" s="297"/>
      <c r="AW145" s="297"/>
      <c r="AX145" s="297"/>
      <c r="AY145" s="297"/>
      <c r="AZ145" s="297"/>
      <c r="BA145" s="297"/>
      <c r="BB145" s="297"/>
      <c r="BC145" s="297"/>
      <c r="BD145" s="297"/>
      <c r="BE145" s="297"/>
      <c r="BF145" s="297"/>
      <c r="BG145" s="297"/>
      <c r="BH145" s="297"/>
      <c r="BI145" s="297"/>
      <c r="BJ145" s="297"/>
      <c r="BK145" s="297"/>
      <c r="BL145" s="297"/>
      <c r="BM145" s="297"/>
      <c r="BN145" s="297"/>
      <c r="BO145" s="297"/>
      <c r="BP145" s="297"/>
      <c r="BQ145" s="297"/>
      <c r="BR145" s="297"/>
      <c r="BS145" s="297"/>
      <c r="BT145" s="297"/>
      <c r="BU145" s="297"/>
      <c r="BV145" s="297"/>
      <c r="BW145" s="297"/>
      <c r="BX145" s="297"/>
      <c r="BY145" s="297"/>
      <c r="BZ145" s="297"/>
      <c r="CA145" s="297"/>
      <c r="CB145" s="297"/>
      <c r="CC145" s="297"/>
      <c r="CD145" s="297"/>
      <c r="CE145" s="297"/>
      <c r="CF145" s="297"/>
      <c r="CG145" s="297"/>
      <c r="CH145" s="297"/>
      <c r="CI145" s="297"/>
      <c r="CJ145" s="308"/>
      <c r="CK145" s="308"/>
      <c r="CL145" s="308"/>
      <c r="CM145" s="297"/>
      <c r="CN145" s="297"/>
      <c r="CO145" s="297"/>
      <c r="CP145" s="297"/>
      <c r="CQ145" s="297"/>
      <c r="CR145" s="297"/>
      <c r="CS145" s="298"/>
      <c r="CT145" s="298"/>
      <c r="CU145" s="297"/>
      <c r="CV145" s="297"/>
      <c r="CW145" s="297"/>
      <c r="CX145" s="297"/>
      <c r="CY145" s="297"/>
      <c r="CZ145" s="297"/>
      <c r="DA145" s="297"/>
      <c r="DB145" s="297"/>
      <c r="DC145" s="297"/>
      <c r="DD145" s="297"/>
      <c r="DE145" s="298"/>
      <c r="DF145" s="297"/>
      <c r="DG145" s="297"/>
      <c r="DH145" s="297"/>
      <c r="DI145" s="297"/>
      <c r="DJ145" s="297"/>
      <c r="DK145" s="296"/>
      <c r="DL145" s="297"/>
      <c r="DM145" s="297"/>
      <c r="DN145" s="297"/>
      <c r="DO145" s="297"/>
      <c r="DP145" s="297"/>
      <c r="DQ145" s="297"/>
      <c r="DR145" s="297"/>
      <c r="DS145" s="297"/>
      <c r="DT145" s="297"/>
      <c r="DU145" s="297"/>
      <c r="DV145" s="297"/>
      <c r="DW145" s="297"/>
      <c r="DX145" s="297"/>
      <c r="DY145" s="297"/>
      <c r="DZ145" s="297"/>
      <c r="EA145" s="704"/>
      <c r="EB145" s="704"/>
      <c r="EC145" s="704"/>
      <c r="ED145" s="704"/>
      <c r="EE145" s="704"/>
      <c r="EF145" s="704"/>
      <c r="EG145" s="707"/>
      <c r="EH145" s="707"/>
      <c r="EI145" s="707"/>
      <c r="EJ145" s="707"/>
      <c r="EK145" s="707"/>
      <c r="EL145" s="707"/>
      <c r="EM145" s="707"/>
      <c r="EN145" s="707"/>
      <c r="EO145" s="707"/>
      <c r="EP145" s="707"/>
      <c r="EQ145" s="707"/>
      <c r="ER145" s="707"/>
      <c r="ES145" s="707"/>
      <c r="ET145" s="707"/>
      <c r="EU145" s="707"/>
      <c r="EV145" s="707"/>
      <c r="EW145" s="707"/>
      <c r="EX145" s="707"/>
      <c r="EY145" s="707"/>
      <c r="EZ145" s="707"/>
      <c r="FA145" s="707"/>
      <c r="FB145" s="707"/>
      <c r="FC145" s="707"/>
      <c r="FD145" s="707"/>
      <c r="FE145" s="707"/>
      <c r="FF145" s="707"/>
      <c r="FG145" s="707"/>
      <c r="FH145" s="707"/>
      <c r="FI145" s="707"/>
      <c r="FJ145" s="707"/>
      <c r="FK145" s="707"/>
      <c r="FL145" s="707"/>
      <c r="FM145" s="707"/>
      <c r="FN145" s="707"/>
      <c r="FO145" s="707"/>
      <c r="FP145" s="707"/>
      <c r="FQ145" s="707"/>
      <c r="FR145" s="707"/>
      <c r="FS145" s="707"/>
      <c r="FT145" s="707"/>
      <c r="FU145" s="707"/>
      <c r="FV145" s="707"/>
      <c r="FW145" s="707"/>
      <c r="FX145" s="707"/>
      <c r="FY145" s="704"/>
      <c r="FZ145" s="704"/>
      <c r="GA145" s="704"/>
      <c r="GB145" s="704"/>
      <c r="GC145" s="704"/>
      <c r="GD145" s="704"/>
      <c r="GE145" s="704"/>
      <c r="GF145" s="709"/>
    </row>
    <row r="146" spans="1:188" s="333" customFormat="1" ht="3.75" customHeight="1" x14ac:dyDescent="0.75">
      <c r="A146" s="374"/>
      <c r="B146" s="375"/>
      <c r="C146" s="375"/>
      <c r="D146" s="375"/>
      <c r="E146" s="375"/>
      <c r="F146" s="375"/>
      <c r="G146" s="375"/>
      <c r="H146" s="375"/>
      <c r="I146" s="375"/>
      <c r="J146" s="308"/>
      <c r="K146" s="308"/>
      <c r="L146" s="308"/>
      <c r="M146" s="308"/>
      <c r="N146" s="308"/>
      <c r="O146" s="308"/>
      <c r="P146" s="308"/>
      <c r="Q146" s="308"/>
      <c r="R146" s="308"/>
      <c r="S146" s="308"/>
      <c r="T146" s="308"/>
      <c r="U146" s="308"/>
      <c r="V146" s="308"/>
      <c r="W146" s="308"/>
      <c r="X146" s="308"/>
      <c r="Y146" s="308"/>
      <c r="Z146" s="308"/>
      <c r="AA146" s="308"/>
      <c r="AB146" s="308"/>
      <c r="AC146" s="308"/>
      <c r="AD146" s="308"/>
      <c r="AE146" s="308"/>
      <c r="AF146" s="308"/>
      <c r="AG146" s="308"/>
      <c r="AH146" s="308"/>
      <c r="AI146" s="308"/>
      <c r="AJ146" s="308"/>
      <c r="AK146" s="308"/>
      <c r="AL146" s="308"/>
      <c r="AM146" s="308"/>
      <c r="AN146" s="308"/>
      <c r="AO146" s="308"/>
      <c r="AP146" s="308"/>
      <c r="AQ146" s="308"/>
      <c r="AR146" s="308"/>
      <c r="AS146" s="308"/>
      <c r="AT146" s="308"/>
      <c r="AU146" s="308"/>
      <c r="AV146" s="308"/>
      <c r="AW146" s="308"/>
      <c r="AX146" s="308"/>
      <c r="AY146" s="308"/>
      <c r="AZ146" s="308"/>
      <c r="BA146" s="308"/>
      <c r="BB146" s="308"/>
      <c r="BC146" s="308"/>
      <c r="BD146" s="308"/>
      <c r="BE146" s="308"/>
      <c r="BF146" s="308"/>
      <c r="BG146" s="308"/>
      <c r="BH146" s="308"/>
      <c r="BI146" s="308"/>
      <c r="BJ146" s="308"/>
      <c r="BK146" s="308"/>
      <c r="BL146" s="308"/>
      <c r="BM146" s="308"/>
      <c r="BN146" s="308"/>
      <c r="BO146" s="308"/>
      <c r="BP146" s="308"/>
      <c r="BQ146" s="308"/>
      <c r="BR146" s="308"/>
      <c r="BS146" s="308"/>
      <c r="BT146" s="308"/>
      <c r="BU146" s="308"/>
      <c r="BV146" s="308"/>
      <c r="BW146" s="308"/>
      <c r="BX146" s="308"/>
      <c r="BY146" s="308"/>
      <c r="BZ146" s="308"/>
      <c r="CA146" s="308"/>
      <c r="CB146" s="308"/>
      <c r="CC146" s="308"/>
      <c r="CD146" s="308"/>
      <c r="CE146" s="308"/>
      <c r="CF146" s="308"/>
      <c r="CG146" s="308"/>
      <c r="CH146" s="308"/>
      <c r="CI146" s="308"/>
      <c r="CJ146" s="308"/>
      <c r="CK146" s="308"/>
      <c r="CL146" s="308"/>
      <c r="CM146" s="308"/>
      <c r="CN146" s="308"/>
      <c r="CO146" s="308"/>
      <c r="CP146" s="308"/>
      <c r="CQ146" s="308"/>
      <c r="CR146" s="308"/>
      <c r="CS146" s="308"/>
      <c r="CT146" s="308"/>
      <c r="CU146" s="308"/>
      <c r="CV146" s="308"/>
      <c r="CW146" s="308"/>
      <c r="CX146" s="308"/>
      <c r="CY146" s="308"/>
      <c r="CZ146" s="308"/>
      <c r="DA146" s="308"/>
      <c r="DB146" s="308"/>
      <c r="DC146" s="308"/>
      <c r="DD146" s="308"/>
      <c r="DE146" s="308"/>
      <c r="DF146" s="308"/>
      <c r="DG146" s="308"/>
      <c r="DH146" s="308"/>
      <c r="DI146" s="308"/>
      <c r="DJ146" s="308"/>
      <c r="DK146" s="376"/>
      <c r="DL146" s="308"/>
      <c r="DM146" s="308"/>
      <c r="DN146" s="381"/>
      <c r="DO146" s="308"/>
      <c r="DP146" s="381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704"/>
      <c r="EB146" s="704"/>
      <c r="EC146" s="704"/>
      <c r="ED146" s="704"/>
      <c r="EE146" s="704"/>
      <c r="EF146" s="704"/>
      <c r="EG146" s="707"/>
      <c r="EH146" s="707"/>
      <c r="EI146" s="707"/>
      <c r="EJ146" s="707"/>
      <c r="EK146" s="707"/>
      <c r="EL146" s="707"/>
      <c r="EM146" s="707"/>
      <c r="EN146" s="707"/>
      <c r="EO146" s="707"/>
      <c r="EP146" s="707"/>
      <c r="EQ146" s="707"/>
      <c r="ER146" s="707"/>
      <c r="ES146" s="707"/>
      <c r="ET146" s="707"/>
      <c r="EU146" s="707"/>
      <c r="EV146" s="707"/>
      <c r="EW146" s="707"/>
      <c r="EX146" s="707"/>
      <c r="EY146" s="707"/>
      <c r="EZ146" s="707"/>
      <c r="FA146" s="707"/>
      <c r="FB146" s="707"/>
      <c r="FC146" s="707"/>
      <c r="FD146" s="707"/>
      <c r="FE146" s="707"/>
      <c r="FF146" s="707"/>
      <c r="FG146" s="707"/>
      <c r="FH146" s="707"/>
      <c r="FI146" s="707"/>
      <c r="FJ146" s="707"/>
      <c r="FK146" s="707"/>
      <c r="FL146" s="707"/>
      <c r="FM146" s="707"/>
      <c r="FN146" s="707"/>
      <c r="FO146" s="707"/>
      <c r="FP146" s="707"/>
      <c r="FQ146" s="707"/>
      <c r="FR146" s="707"/>
      <c r="FS146" s="707"/>
      <c r="FT146" s="707"/>
      <c r="FU146" s="707"/>
      <c r="FV146" s="707"/>
      <c r="FW146" s="707"/>
      <c r="FX146" s="707"/>
      <c r="FY146" s="704"/>
      <c r="FZ146" s="704"/>
      <c r="GA146" s="704"/>
      <c r="GB146" s="704"/>
      <c r="GC146" s="704"/>
      <c r="GD146" s="704"/>
      <c r="GE146" s="704"/>
      <c r="GF146" s="709"/>
    </row>
    <row r="147" spans="1:188" s="333" customFormat="1" ht="3.75" customHeight="1" x14ac:dyDescent="0.75">
      <c r="A147" s="374"/>
      <c r="B147" s="375"/>
      <c r="C147" s="375"/>
      <c r="D147" s="375"/>
      <c r="E147" s="375"/>
      <c r="F147" s="375"/>
      <c r="G147" s="375"/>
      <c r="H147" s="375"/>
      <c r="I147" s="375"/>
      <c r="J147" s="308"/>
      <c r="K147" s="308"/>
      <c r="L147" s="295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8"/>
      <c r="AD147" s="298"/>
      <c r="AE147" s="297"/>
      <c r="AF147" s="297"/>
      <c r="AG147" s="297"/>
      <c r="AH147" s="297"/>
      <c r="AI147" s="297"/>
      <c r="AJ147" s="297"/>
      <c r="AK147" s="297"/>
      <c r="AL147" s="297"/>
      <c r="AM147" s="297"/>
      <c r="AN147" s="297"/>
      <c r="AO147" s="298"/>
      <c r="AP147" s="297"/>
      <c r="AQ147" s="297"/>
      <c r="AR147" s="297"/>
      <c r="AS147" s="297"/>
      <c r="AT147" s="297"/>
      <c r="AU147" s="297"/>
      <c r="AV147" s="297"/>
      <c r="AW147" s="297"/>
      <c r="AX147" s="297"/>
      <c r="AY147" s="297"/>
      <c r="AZ147" s="297"/>
      <c r="BA147" s="297"/>
      <c r="BB147" s="297"/>
      <c r="BC147" s="297"/>
      <c r="BD147" s="297"/>
      <c r="BE147" s="297"/>
      <c r="BF147" s="297"/>
      <c r="BG147" s="297"/>
      <c r="BH147" s="297"/>
      <c r="BI147" s="297"/>
      <c r="BJ147" s="297"/>
      <c r="BK147" s="297"/>
      <c r="BL147" s="297"/>
      <c r="BM147" s="297"/>
      <c r="BN147" s="297"/>
      <c r="BO147" s="297"/>
      <c r="BP147" s="297"/>
      <c r="BQ147" s="297"/>
      <c r="BR147" s="297"/>
      <c r="BS147" s="297"/>
      <c r="BT147" s="297"/>
      <c r="BU147" s="297"/>
      <c r="BV147" s="297"/>
      <c r="BW147" s="297"/>
      <c r="BX147" s="297"/>
      <c r="BY147" s="297"/>
      <c r="BZ147" s="297"/>
      <c r="CA147" s="297"/>
      <c r="CB147" s="297"/>
      <c r="CC147" s="297"/>
      <c r="CD147" s="297"/>
      <c r="CE147" s="297"/>
      <c r="CF147" s="297"/>
      <c r="CG147" s="297"/>
      <c r="CH147" s="297"/>
      <c r="CI147" s="297"/>
      <c r="CJ147" s="297"/>
      <c r="CK147" s="297"/>
      <c r="CL147" s="297"/>
      <c r="CM147" s="297"/>
      <c r="CN147" s="297"/>
      <c r="CO147" s="297"/>
      <c r="CP147" s="297"/>
      <c r="CQ147" s="297"/>
      <c r="CR147" s="297"/>
      <c r="CS147" s="297"/>
      <c r="CT147" s="297"/>
      <c r="CU147" s="297"/>
      <c r="CV147" s="297"/>
      <c r="CW147" s="381"/>
      <c r="CX147" s="381"/>
      <c r="CY147" s="381"/>
      <c r="CZ147" s="381"/>
      <c r="DA147" s="381"/>
      <c r="DB147" s="381"/>
      <c r="DC147" s="381"/>
      <c r="DD147" s="381"/>
      <c r="DE147" s="308"/>
      <c r="DF147" s="308"/>
      <c r="DG147" s="308"/>
      <c r="DH147" s="308"/>
      <c r="DI147" s="308"/>
      <c r="DJ147" s="308"/>
      <c r="DK147" s="376"/>
      <c r="DL147" s="308"/>
      <c r="DM147" s="308"/>
      <c r="DN147" s="308"/>
      <c r="DO147" s="308"/>
      <c r="DP147" s="30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704"/>
      <c r="EB147" s="704"/>
      <c r="EC147" s="704"/>
      <c r="ED147" s="704"/>
      <c r="EE147" s="704"/>
      <c r="EF147" s="704"/>
      <c r="EG147" s="708"/>
      <c r="EH147" s="708"/>
      <c r="EI147" s="708"/>
      <c r="EJ147" s="708"/>
      <c r="EK147" s="708"/>
      <c r="EL147" s="708"/>
      <c r="EM147" s="708"/>
      <c r="EN147" s="708"/>
      <c r="EO147" s="708"/>
      <c r="EP147" s="708"/>
      <c r="EQ147" s="708"/>
      <c r="ER147" s="708"/>
      <c r="ES147" s="708"/>
      <c r="ET147" s="708"/>
      <c r="EU147" s="708"/>
      <c r="EV147" s="708"/>
      <c r="EW147" s="708"/>
      <c r="EX147" s="708"/>
      <c r="EY147" s="708"/>
      <c r="EZ147" s="708"/>
      <c r="FA147" s="708"/>
      <c r="FB147" s="708"/>
      <c r="FC147" s="708"/>
      <c r="FD147" s="708"/>
      <c r="FE147" s="708"/>
      <c r="FF147" s="708"/>
      <c r="FG147" s="708"/>
      <c r="FH147" s="708"/>
      <c r="FI147" s="708"/>
      <c r="FJ147" s="708"/>
      <c r="FK147" s="708"/>
      <c r="FL147" s="708"/>
      <c r="FM147" s="708"/>
      <c r="FN147" s="708"/>
      <c r="FO147" s="708"/>
      <c r="FP147" s="708"/>
      <c r="FQ147" s="708"/>
      <c r="FR147" s="708"/>
      <c r="FS147" s="708"/>
      <c r="FT147" s="708"/>
      <c r="FU147" s="708"/>
      <c r="FV147" s="708"/>
      <c r="FW147" s="708"/>
      <c r="FX147" s="708"/>
      <c r="FY147" s="704"/>
      <c r="FZ147" s="704"/>
      <c r="GA147" s="704"/>
      <c r="GB147" s="704"/>
      <c r="GC147" s="704"/>
      <c r="GD147" s="704"/>
      <c r="GE147" s="704"/>
      <c r="GF147" s="709"/>
    </row>
    <row r="148" spans="1:188" s="333" customFormat="1" ht="3.75" customHeight="1" x14ac:dyDescent="0.75">
      <c r="A148" s="374"/>
      <c r="B148" s="375"/>
      <c r="C148" s="375"/>
      <c r="D148" s="375"/>
      <c r="E148" s="375"/>
      <c r="F148" s="375"/>
      <c r="G148" s="375"/>
      <c r="H148" s="375"/>
      <c r="I148" s="375"/>
      <c r="J148" s="381"/>
      <c r="K148" s="381"/>
      <c r="L148" s="295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8"/>
      <c r="AD148" s="298"/>
      <c r="AE148" s="297"/>
      <c r="AF148" s="297"/>
      <c r="AG148" s="297"/>
      <c r="AH148" s="297"/>
      <c r="AI148" s="297"/>
      <c r="AJ148" s="297"/>
      <c r="AK148" s="297"/>
      <c r="AL148" s="297"/>
      <c r="AM148" s="297"/>
      <c r="AN148" s="297"/>
      <c r="AO148" s="298"/>
      <c r="AP148" s="297"/>
      <c r="AQ148" s="297"/>
      <c r="AR148" s="297"/>
      <c r="AS148" s="297"/>
      <c r="AT148" s="297"/>
      <c r="AU148" s="297"/>
      <c r="AV148" s="297"/>
      <c r="AW148" s="297"/>
      <c r="AX148" s="297"/>
      <c r="AY148" s="297"/>
      <c r="AZ148" s="297"/>
      <c r="BA148" s="297"/>
      <c r="BB148" s="297"/>
      <c r="BC148" s="297"/>
      <c r="BD148" s="297"/>
      <c r="BE148" s="297"/>
      <c r="BF148" s="297"/>
      <c r="BG148" s="297"/>
      <c r="BH148" s="297"/>
      <c r="BI148" s="297"/>
      <c r="BJ148" s="297"/>
      <c r="BK148" s="297"/>
      <c r="BL148" s="297"/>
      <c r="BM148" s="297"/>
      <c r="BN148" s="297"/>
      <c r="BO148" s="297"/>
      <c r="BP148" s="297"/>
      <c r="BQ148" s="297"/>
      <c r="BR148" s="297"/>
      <c r="BS148" s="297"/>
      <c r="BT148" s="297"/>
      <c r="BU148" s="297"/>
      <c r="BV148" s="297"/>
      <c r="BW148" s="297"/>
      <c r="BX148" s="297"/>
      <c r="BY148" s="297"/>
      <c r="BZ148" s="297"/>
      <c r="CA148" s="297"/>
      <c r="CB148" s="297"/>
      <c r="CC148" s="298"/>
      <c r="CD148" s="297"/>
      <c r="CE148" s="297"/>
      <c r="CF148" s="297"/>
      <c r="CG148" s="297"/>
      <c r="CH148" s="297"/>
      <c r="CI148" s="297"/>
      <c r="CJ148" s="297"/>
      <c r="CK148" s="297"/>
      <c r="CL148" s="297"/>
      <c r="CM148" s="297"/>
      <c r="CN148" s="297"/>
      <c r="CO148" s="297"/>
      <c r="CP148" s="297"/>
      <c r="CQ148" s="297"/>
      <c r="CR148" s="297"/>
      <c r="CS148" s="297"/>
      <c r="CT148" s="297"/>
      <c r="CU148" s="297"/>
      <c r="CV148" s="297"/>
      <c r="CW148" s="381"/>
      <c r="CX148" s="381"/>
      <c r="CY148" s="381"/>
      <c r="CZ148" s="381"/>
      <c r="DA148" s="381"/>
      <c r="DB148" s="381"/>
      <c r="DC148" s="381"/>
      <c r="DD148" s="381"/>
      <c r="DE148" s="381"/>
      <c r="DF148" s="381"/>
      <c r="DG148" s="381"/>
      <c r="DH148" s="381"/>
      <c r="DI148" s="381"/>
      <c r="DJ148" s="381"/>
      <c r="DK148" s="359"/>
      <c r="DL148" s="381"/>
      <c r="DM148" s="381"/>
      <c r="DN148" s="381"/>
      <c r="DO148" s="381"/>
      <c r="DP148" s="381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377"/>
      <c r="EK148" s="377"/>
      <c r="EL148" s="377"/>
      <c r="EM148" s="377"/>
      <c r="EN148" s="377"/>
      <c r="EO148" s="377"/>
      <c r="EP148" s="377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338"/>
    </row>
    <row r="149" spans="1:188" s="333" customFormat="1" ht="3.75" customHeight="1" x14ac:dyDescent="0.75">
      <c r="A149" s="374"/>
      <c r="B149" s="375"/>
      <c r="C149" s="375"/>
      <c r="D149" s="375"/>
      <c r="E149" s="375"/>
      <c r="F149" s="375"/>
      <c r="G149" s="375"/>
      <c r="H149" s="375"/>
      <c r="I149" s="375"/>
      <c r="J149" s="381"/>
      <c r="K149" s="381"/>
      <c r="L149" s="295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8"/>
      <c r="AD149" s="298"/>
      <c r="AE149" s="297"/>
      <c r="AF149" s="297"/>
      <c r="AG149" s="297"/>
      <c r="AH149" s="297"/>
      <c r="AI149" s="297"/>
      <c r="AJ149" s="297"/>
      <c r="AK149" s="297"/>
      <c r="AL149" s="297"/>
      <c r="AM149" s="297"/>
      <c r="AN149" s="297"/>
      <c r="AO149" s="298"/>
      <c r="AP149" s="297"/>
      <c r="AQ149" s="297"/>
      <c r="AR149" s="297"/>
      <c r="AS149" s="297"/>
      <c r="AT149" s="297"/>
      <c r="AU149" s="297"/>
      <c r="AV149" s="297"/>
      <c r="AW149" s="297"/>
      <c r="AX149" s="297"/>
      <c r="AY149" s="297"/>
      <c r="AZ149" s="297"/>
      <c r="BA149" s="297"/>
      <c r="BB149" s="297"/>
      <c r="BC149" s="297"/>
      <c r="BD149" s="297"/>
      <c r="BE149" s="297"/>
      <c r="BF149" s="297"/>
      <c r="BG149" s="297"/>
      <c r="BH149" s="297"/>
      <c r="BI149" s="297"/>
      <c r="BJ149" s="297"/>
      <c r="BK149" s="297"/>
      <c r="BL149" s="297"/>
      <c r="BM149" s="297"/>
      <c r="BN149" s="297"/>
      <c r="BO149" s="297"/>
      <c r="BP149" s="297"/>
      <c r="BQ149" s="297"/>
      <c r="BR149" s="297"/>
      <c r="BS149" s="297"/>
      <c r="BT149" s="297"/>
      <c r="BU149" s="297"/>
      <c r="BV149" s="297"/>
      <c r="BW149" s="297"/>
      <c r="BX149" s="297"/>
      <c r="BY149" s="297"/>
      <c r="BZ149" s="297"/>
      <c r="CA149" s="297"/>
      <c r="CB149" s="297"/>
      <c r="CC149" s="297"/>
      <c r="CD149" s="297"/>
      <c r="CE149" s="297"/>
      <c r="CF149" s="297"/>
      <c r="CG149" s="297"/>
      <c r="CH149" s="297"/>
      <c r="CI149" s="297"/>
      <c r="CJ149" s="297"/>
      <c r="CK149" s="297"/>
      <c r="CL149" s="297"/>
      <c r="CM149" s="297"/>
      <c r="CN149" s="297"/>
      <c r="CO149" s="297"/>
      <c r="CP149" s="297"/>
      <c r="CQ149" s="297"/>
      <c r="CR149" s="297"/>
      <c r="CS149" s="297"/>
      <c r="CT149" s="297"/>
      <c r="CU149" s="297"/>
      <c r="CV149" s="297"/>
      <c r="CW149" s="381"/>
      <c r="CX149" s="381"/>
      <c r="CY149" s="381"/>
      <c r="CZ149" s="381"/>
      <c r="DA149" s="381"/>
      <c r="DB149" s="381"/>
      <c r="DC149" s="381"/>
      <c r="DD149" s="381"/>
      <c r="DE149" s="381"/>
      <c r="DF149" s="381"/>
      <c r="DG149" s="381"/>
      <c r="DH149" s="381"/>
      <c r="DI149" s="381"/>
      <c r="DJ149" s="381"/>
      <c r="DK149" s="359"/>
      <c r="DL149" s="381"/>
      <c r="DM149" s="381"/>
      <c r="DN149" s="381"/>
      <c r="DO149" s="381"/>
      <c r="DP149" s="381"/>
      <c r="DW149" s="8"/>
      <c r="DX149" s="8"/>
      <c r="DY149" s="8"/>
      <c r="DZ149" s="8"/>
      <c r="EA149" s="8"/>
      <c r="ED149" s="8"/>
      <c r="EE149" s="703" t="s">
        <v>140</v>
      </c>
      <c r="EF149" s="703"/>
      <c r="EG149" s="701" t="str">
        <f>+DATA!D5</f>
        <v>นายรัก ชอบเสียภาษ๊</v>
      </c>
      <c r="EH149" s="701"/>
      <c r="EI149" s="701"/>
      <c r="EJ149" s="701"/>
      <c r="EK149" s="701"/>
      <c r="EL149" s="701"/>
      <c r="EM149" s="701"/>
      <c r="EN149" s="701"/>
      <c r="EO149" s="701"/>
      <c r="EP149" s="701"/>
      <c r="EQ149" s="701"/>
      <c r="ER149" s="701"/>
      <c r="ES149" s="701"/>
      <c r="ET149" s="701"/>
      <c r="EU149" s="701"/>
      <c r="EV149" s="701"/>
      <c r="EW149" s="701"/>
      <c r="EX149" s="701"/>
      <c r="EY149" s="701"/>
      <c r="EZ149" s="701"/>
      <c r="FA149" s="701"/>
      <c r="FB149" s="701"/>
      <c r="FC149" s="701"/>
      <c r="FD149" s="701"/>
      <c r="FE149" s="701"/>
      <c r="FF149" s="701"/>
      <c r="FG149" s="701"/>
      <c r="FH149" s="701"/>
      <c r="FI149" s="701"/>
      <c r="FJ149" s="701"/>
      <c r="FK149" s="701"/>
      <c r="FL149" s="701"/>
      <c r="FM149" s="701"/>
      <c r="FN149" s="701"/>
      <c r="FO149" s="701"/>
      <c r="FP149" s="701"/>
      <c r="FQ149" s="701"/>
      <c r="FR149" s="701"/>
      <c r="FS149" s="701"/>
      <c r="FT149" s="701"/>
      <c r="FU149" s="701"/>
      <c r="FV149" s="701"/>
      <c r="FW149" s="701"/>
      <c r="FX149" s="701"/>
      <c r="FY149" s="703" t="s">
        <v>141</v>
      </c>
      <c r="FZ149" s="703"/>
      <c r="GA149" s="378"/>
      <c r="GB149" s="378"/>
      <c r="GC149" s="378"/>
      <c r="GD149" s="378"/>
      <c r="GE149" s="8"/>
      <c r="GF149" s="338"/>
    </row>
    <row r="150" spans="1:188" s="333" customFormat="1" ht="3.75" customHeight="1" x14ac:dyDescent="0.75">
      <c r="A150" s="374"/>
      <c r="B150" s="375"/>
      <c r="C150" s="375"/>
      <c r="D150" s="375"/>
      <c r="E150" s="375"/>
      <c r="F150" s="375"/>
      <c r="G150" s="375"/>
      <c r="H150" s="375"/>
      <c r="I150" s="375"/>
      <c r="J150" s="381"/>
      <c r="K150" s="381"/>
      <c r="L150" s="381"/>
      <c r="M150" s="381"/>
      <c r="N150" s="381"/>
      <c r="O150" s="381"/>
      <c r="P150" s="381"/>
      <c r="Q150" s="381"/>
      <c r="R150" s="381"/>
      <c r="S150" s="381"/>
      <c r="T150" s="381"/>
      <c r="U150" s="381"/>
      <c r="V150" s="381"/>
      <c r="W150" s="381"/>
      <c r="X150" s="381"/>
      <c r="Y150" s="381"/>
      <c r="Z150" s="381"/>
      <c r="AA150" s="381"/>
      <c r="AB150" s="381"/>
      <c r="AC150" s="381"/>
      <c r="AD150" s="381"/>
      <c r="AE150" s="381"/>
      <c r="AF150" s="381"/>
      <c r="AG150" s="381"/>
      <c r="AH150" s="381"/>
      <c r="AI150" s="381"/>
      <c r="AJ150" s="381"/>
      <c r="AK150" s="381"/>
      <c r="AL150" s="381"/>
      <c r="AM150" s="381"/>
      <c r="AN150" s="381"/>
      <c r="AO150" s="381"/>
      <c r="AP150" s="381"/>
      <c r="AQ150" s="381"/>
      <c r="AR150" s="381"/>
      <c r="AS150" s="381"/>
      <c r="AT150" s="381"/>
      <c r="AU150" s="381"/>
      <c r="AV150" s="381"/>
      <c r="AW150" s="381"/>
      <c r="AX150" s="381"/>
      <c r="AY150" s="381"/>
      <c r="AZ150" s="381"/>
      <c r="BA150" s="381"/>
      <c r="BB150" s="381"/>
      <c r="BC150" s="381"/>
      <c r="BD150" s="381"/>
      <c r="BE150" s="381"/>
      <c r="BF150" s="381"/>
      <c r="BG150" s="381"/>
      <c r="BH150" s="381"/>
      <c r="BI150" s="381"/>
      <c r="BJ150" s="381"/>
      <c r="BK150" s="381"/>
      <c r="BL150" s="381"/>
      <c r="BM150" s="381"/>
      <c r="BN150" s="381"/>
      <c r="BO150" s="381"/>
      <c r="BP150" s="381"/>
      <c r="BQ150" s="381"/>
      <c r="BR150" s="381"/>
      <c r="BS150" s="381"/>
      <c r="BT150" s="381"/>
      <c r="BU150" s="381"/>
      <c r="BV150" s="381"/>
      <c r="BW150" s="381"/>
      <c r="BX150" s="381"/>
      <c r="BY150" s="381"/>
      <c r="BZ150" s="381"/>
      <c r="CA150" s="381"/>
      <c r="CB150" s="381"/>
      <c r="CC150" s="381"/>
      <c r="CD150" s="381"/>
      <c r="CE150" s="381"/>
      <c r="CF150" s="381"/>
      <c r="CG150" s="381"/>
      <c r="CH150" s="381"/>
      <c r="CI150" s="381"/>
      <c r="CJ150" s="381"/>
      <c r="CK150" s="381"/>
      <c r="CL150" s="381"/>
      <c r="CM150" s="381"/>
      <c r="CN150" s="381"/>
      <c r="CO150" s="381"/>
      <c r="CP150" s="381"/>
      <c r="CQ150" s="381"/>
      <c r="CR150" s="381"/>
      <c r="CS150" s="381"/>
      <c r="CT150" s="381"/>
      <c r="CU150" s="381"/>
      <c r="CV150" s="381"/>
      <c r="CW150" s="381"/>
      <c r="CX150" s="381"/>
      <c r="CY150" s="381"/>
      <c r="CZ150" s="381"/>
      <c r="DA150" s="381"/>
      <c r="DB150" s="381"/>
      <c r="DC150" s="381"/>
      <c r="DD150" s="381"/>
      <c r="DE150" s="381"/>
      <c r="DF150" s="381"/>
      <c r="DG150" s="381"/>
      <c r="DH150" s="381"/>
      <c r="DI150" s="381"/>
      <c r="DJ150" s="381"/>
      <c r="DK150" s="359"/>
      <c r="DL150" s="381"/>
      <c r="DM150" s="381"/>
      <c r="DN150" s="381"/>
      <c r="DO150" s="381"/>
      <c r="DP150" s="381"/>
      <c r="DW150" s="8"/>
      <c r="DX150" s="8"/>
      <c r="DY150" s="8"/>
      <c r="DZ150" s="8"/>
      <c r="EA150" s="8"/>
      <c r="ED150" s="8"/>
      <c r="EE150" s="703"/>
      <c r="EF150" s="703"/>
      <c r="EG150" s="701"/>
      <c r="EH150" s="701"/>
      <c r="EI150" s="701"/>
      <c r="EJ150" s="701"/>
      <c r="EK150" s="701"/>
      <c r="EL150" s="701"/>
      <c r="EM150" s="701"/>
      <c r="EN150" s="701"/>
      <c r="EO150" s="701"/>
      <c r="EP150" s="701"/>
      <c r="EQ150" s="701"/>
      <c r="ER150" s="701"/>
      <c r="ES150" s="701"/>
      <c r="ET150" s="701"/>
      <c r="EU150" s="701"/>
      <c r="EV150" s="701"/>
      <c r="EW150" s="701"/>
      <c r="EX150" s="701"/>
      <c r="EY150" s="701"/>
      <c r="EZ150" s="701"/>
      <c r="FA150" s="701"/>
      <c r="FB150" s="701"/>
      <c r="FC150" s="701"/>
      <c r="FD150" s="701"/>
      <c r="FE150" s="701"/>
      <c r="FF150" s="701"/>
      <c r="FG150" s="701"/>
      <c r="FH150" s="701"/>
      <c r="FI150" s="701"/>
      <c r="FJ150" s="701"/>
      <c r="FK150" s="701"/>
      <c r="FL150" s="701"/>
      <c r="FM150" s="701"/>
      <c r="FN150" s="701"/>
      <c r="FO150" s="701"/>
      <c r="FP150" s="701"/>
      <c r="FQ150" s="701"/>
      <c r="FR150" s="701"/>
      <c r="FS150" s="701"/>
      <c r="FT150" s="701"/>
      <c r="FU150" s="701"/>
      <c r="FV150" s="701"/>
      <c r="FW150" s="701"/>
      <c r="FX150" s="701"/>
      <c r="FY150" s="703"/>
      <c r="FZ150" s="703"/>
      <c r="GA150" s="378"/>
      <c r="GB150" s="378"/>
      <c r="GC150" s="378"/>
      <c r="GD150" s="378"/>
      <c r="GE150" s="8"/>
      <c r="GF150" s="338"/>
    </row>
    <row r="151" spans="1:188" s="333" customFormat="1" ht="3.75" customHeight="1" x14ac:dyDescent="0.75">
      <c r="A151" s="374"/>
      <c r="B151" s="375"/>
      <c r="C151" s="375"/>
      <c r="D151" s="375"/>
      <c r="E151" s="375"/>
      <c r="F151" s="375"/>
      <c r="G151" s="375"/>
      <c r="H151" s="375"/>
      <c r="I151" s="375"/>
      <c r="J151" s="379"/>
      <c r="K151" s="379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  <c r="AJ151" s="300"/>
      <c r="AK151" s="300"/>
      <c r="AL151" s="300"/>
      <c r="AM151" s="300"/>
      <c r="AN151" s="300"/>
      <c r="AO151" s="300"/>
      <c r="AP151" s="300"/>
      <c r="AQ151" s="300"/>
      <c r="AR151" s="300"/>
      <c r="AS151" s="300"/>
      <c r="AT151" s="300"/>
      <c r="AU151" s="300"/>
      <c r="AV151" s="300"/>
      <c r="AW151" s="300"/>
      <c r="AX151" s="300"/>
      <c r="AY151" s="300"/>
      <c r="AZ151" s="300"/>
      <c r="BA151" s="300"/>
      <c r="BB151" s="300"/>
      <c r="BC151" s="300"/>
      <c r="BD151" s="300"/>
      <c r="BE151" s="300"/>
      <c r="BF151" s="300"/>
      <c r="BG151" s="300"/>
      <c r="BH151" s="300"/>
      <c r="BI151" s="300"/>
      <c r="BJ151" s="300"/>
      <c r="BK151" s="300"/>
      <c r="BL151" s="300"/>
      <c r="BM151" s="300"/>
      <c r="BN151" s="300"/>
      <c r="BO151" s="300"/>
      <c r="BP151" s="300"/>
      <c r="BQ151" s="300"/>
      <c r="BR151" s="300"/>
      <c r="BS151" s="300"/>
      <c r="BT151" s="300"/>
      <c r="BU151" s="300"/>
      <c r="BV151" s="300"/>
      <c r="BW151" s="300"/>
      <c r="BX151" s="300"/>
      <c r="BY151" s="300"/>
      <c r="BZ151" s="300"/>
      <c r="CA151" s="300"/>
      <c r="CB151" s="300"/>
      <c r="CC151" s="300"/>
      <c r="CD151" s="300"/>
      <c r="CE151" s="300"/>
      <c r="CF151" s="300"/>
      <c r="CG151" s="300"/>
      <c r="CH151" s="300"/>
      <c r="CI151" s="300"/>
      <c r="CJ151" s="300"/>
      <c r="CK151" s="300"/>
      <c r="CL151" s="300"/>
      <c r="CM151" s="300"/>
      <c r="CN151" s="300"/>
      <c r="CO151" s="300"/>
      <c r="CP151" s="300"/>
      <c r="CQ151" s="300"/>
      <c r="CR151" s="300"/>
      <c r="CS151" s="300"/>
      <c r="CT151" s="300"/>
      <c r="CU151" s="300"/>
      <c r="CV151" s="379"/>
      <c r="CW151" s="379"/>
      <c r="CX151" s="379"/>
      <c r="CY151" s="379"/>
      <c r="CZ151" s="379"/>
      <c r="DA151" s="379"/>
      <c r="DB151" s="379"/>
      <c r="DC151" s="379"/>
      <c r="DD151" s="379"/>
      <c r="DE151" s="379"/>
      <c r="DF151" s="379"/>
      <c r="DG151" s="379"/>
      <c r="DH151" s="379"/>
      <c r="DI151" s="379"/>
      <c r="DJ151" s="379"/>
      <c r="DK151" s="380"/>
      <c r="DL151" s="379"/>
      <c r="DM151" s="379"/>
      <c r="DN151" s="379"/>
      <c r="DO151" s="379"/>
      <c r="DP151" s="379"/>
      <c r="DQ151" s="379"/>
      <c r="DR151" s="379"/>
      <c r="DS151" s="379"/>
      <c r="DT151" s="379"/>
      <c r="DU151" s="379"/>
      <c r="DV151" s="379"/>
      <c r="DW151" s="8"/>
      <c r="DX151" s="8"/>
      <c r="DY151" s="8"/>
      <c r="DZ151" s="8"/>
      <c r="EA151" s="8"/>
      <c r="ED151" s="8"/>
      <c r="EE151" s="703"/>
      <c r="EF151" s="703"/>
      <c r="EG151" s="701"/>
      <c r="EH151" s="701"/>
      <c r="EI151" s="701"/>
      <c r="EJ151" s="701"/>
      <c r="EK151" s="701"/>
      <c r="EL151" s="701"/>
      <c r="EM151" s="701"/>
      <c r="EN151" s="701"/>
      <c r="EO151" s="701"/>
      <c r="EP151" s="701"/>
      <c r="EQ151" s="701"/>
      <c r="ER151" s="701"/>
      <c r="ES151" s="701"/>
      <c r="ET151" s="701"/>
      <c r="EU151" s="701"/>
      <c r="EV151" s="701"/>
      <c r="EW151" s="701"/>
      <c r="EX151" s="701"/>
      <c r="EY151" s="701"/>
      <c r="EZ151" s="701"/>
      <c r="FA151" s="701"/>
      <c r="FB151" s="701"/>
      <c r="FC151" s="701"/>
      <c r="FD151" s="701"/>
      <c r="FE151" s="701"/>
      <c r="FF151" s="701"/>
      <c r="FG151" s="701"/>
      <c r="FH151" s="701"/>
      <c r="FI151" s="701"/>
      <c r="FJ151" s="701"/>
      <c r="FK151" s="701"/>
      <c r="FL151" s="701"/>
      <c r="FM151" s="701"/>
      <c r="FN151" s="701"/>
      <c r="FO151" s="701"/>
      <c r="FP151" s="701"/>
      <c r="FQ151" s="701"/>
      <c r="FR151" s="701"/>
      <c r="FS151" s="701"/>
      <c r="FT151" s="701"/>
      <c r="FU151" s="701"/>
      <c r="FV151" s="701"/>
      <c r="FW151" s="701"/>
      <c r="FX151" s="701"/>
      <c r="FY151" s="703"/>
      <c r="FZ151" s="703"/>
      <c r="GA151" s="378"/>
      <c r="GB151" s="378"/>
      <c r="GC151" s="378"/>
      <c r="GD151" s="378"/>
      <c r="GE151" s="8"/>
      <c r="GF151" s="338"/>
    </row>
    <row r="152" spans="1:188" s="333" customFormat="1" ht="3.75" customHeight="1" x14ac:dyDescent="0.75">
      <c r="A152" s="374"/>
      <c r="B152" s="375"/>
      <c r="C152" s="375"/>
      <c r="D152" s="375"/>
      <c r="E152" s="375"/>
      <c r="F152" s="375"/>
      <c r="G152" s="375"/>
      <c r="H152" s="375"/>
      <c r="I152" s="375"/>
      <c r="J152" s="379"/>
      <c r="K152" s="379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  <c r="AJ152" s="300"/>
      <c r="AK152" s="300"/>
      <c r="AL152" s="300"/>
      <c r="AM152" s="300"/>
      <c r="AN152" s="300"/>
      <c r="AO152" s="300"/>
      <c r="AP152" s="300"/>
      <c r="AQ152" s="300"/>
      <c r="AR152" s="300"/>
      <c r="AS152" s="300"/>
      <c r="AT152" s="300"/>
      <c r="AU152" s="300"/>
      <c r="AV152" s="300"/>
      <c r="AW152" s="300"/>
      <c r="AX152" s="300"/>
      <c r="AY152" s="300"/>
      <c r="AZ152" s="300"/>
      <c r="BA152" s="300"/>
      <c r="BB152" s="300"/>
      <c r="BC152" s="300"/>
      <c r="BD152" s="300"/>
      <c r="BE152" s="300"/>
      <c r="BF152" s="300"/>
      <c r="BG152" s="300"/>
      <c r="BH152" s="300"/>
      <c r="BI152" s="300"/>
      <c r="BJ152" s="300"/>
      <c r="BK152" s="300"/>
      <c r="BL152" s="300"/>
      <c r="BM152" s="300"/>
      <c r="BN152" s="300"/>
      <c r="BO152" s="300"/>
      <c r="BP152" s="300"/>
      <c r="BQ152" s="300"/>
      <c r="BR152" s="300"/>
      <c r="BS152" s="300"/>
      <c r="BT152" s="300"/>
      <c r="BU152" s="300"/>
      <c r="BV152" s="300"/>
      <c r="BW152" s="300"/>
      <c r="BX152" s="300"/>
      <c r="BY152" s="300"/>
      <c r="BZ152" s="300"/>
      <c r="CA152" s="300"/>
      <c r="CB152" s="300"/>
      <c r="CC152" s="300"/>
      <c r="CD152" s="300"/>
      <c r="CE152" s="300"/>
      <c r="CF152" s="300"/>
      <c r="CG152" s="300"/>
      <c r="CH152" s="300"/>
      <c r="CI152" s="300"/>
      <c r="CJ152" s="300"/>
      <c r="CK152" s="300"/>
      <c r="CL152" s="300"/>
      <c r="CM152" s="300"/>
      <c r="CN152" s="300"/>
      <c r="CO152" s="300"/>
      <c r="CP152" s="300"/>
      <c r="CQ152" s="300"/>
      <c r="CR152" s="300"/>
      <c r="CS152" s="300"/>
      <c r="CT152" s="300"/>
      <c r="CU152" s="300"/>
      <c r="CV152" s="379"/>
      <c r="CW152" s="379"/>
      <c r="CX152" s="379"/>
      <c r="CY152" s="379"/>
      <c r="CZ152" s="379"/>
      <c r="DA152" s="379"/>
      <c r="DB152" s="379"/>
      <c r="DC152" s="379"/>
      <c r="DD152" s="379"/>
      <c r="DE152" s="379"/>
      <c r="DF152" s="379"/>
      <c r="DG152" s="379"/>
      <c r="DH152" s="379"/>
      <c r="DI152" s="379"/>
      <c r="DJ152" s="379"/>
      <c r="DK152" s="380"/>
      <c r="DL152" s="379"/>
      <c r="DM152" s="379"/>
      <c r="DN152" s="379"/>
      <c r="DO152" s="379"/>
      <c r="DP152" s="379"/>
      <c r="DQ152" s="379"/>
      <c r="DR152" s="379"/>
      <c r="DS152" s="379"/>
      <c r="DT152" s="379"/>
      <c r="DU152" s="379"/>
      <c r="DV152" s="379"/>
      <c r="DW152" s="378"/>
      <c r="DX152" s="378"/>
      <c r="DY152" s="378"/>
      <c r="DZ152" s="378"/>
      <c r="EA152" s="378"/>
      <c r="ED152" s="381"/>
      <c r="EE152" s="703"/>
      <c r="EF152" s="703"/>
      <c r="EG152" s="701"/>
      <c r="EH152" s="701"/>
      <c r="EI152" s="701"/>
      <c r="EJ152" s="701"/>
      <c r="EK152" s="701"/>
      <c r="EL152" s="701"/>
      <c r="EM152" s="701"/>
      <c r="EN152" s="701"/>
      <c r="EO152" s="701"/>
      <c r="EP152" s="701"/>
      <c r="EQ152" s="701"/>
      <c r="ER152" s="701"/>
      <c r="ES152" s="701"/>
      <c r="ET152" s="701"/>
      <c r="EU152" s="701"/>
      <c r="EV152" s="701"/>
      <c r="EW152" s="701"/>
      <c r="EX152" s="701"/>
      <c r="EY152" s="701"/>
      <c r="EZ152" s="701"/>
      <c r="FA152" s="701"/>
      <c r="FB152" s="701"/>
      <c r="FC152" s="701"/>
      <c r="FD152" s="701"/>
      <c r="FE152" s="701"/>
      <c r="FF152" s="701"/>
      <c r="FG152" s="701"/>
      <c r="FH152" s="701"/>
      <c r="FI152" s="701"/>
      <c r="FJ152" s="701"/>
      <c r="FK152" s="701"/>
      <c r="FL152" s="701"/>
      <c r="FM152" s="701"/>
      <c r="FN152" s="701"/>
      <c r="FO152" s="701"/>
      <c r="FP152" s="701"/>
      <c r="FQ152" s="701"/>
      <c r="FR152" s="701"/>
      <c r="FS152" s="701"/>
      <c r="FT152" s="701"/>
      <c r="FU152" s="701"/>
      <c r="FV152" s="701"/>
      <c r="FW152" s="701"/>
      <c r="FX152" s="701"/>
      <c r="FY152" s="703"/>
      <c r="FZ152" s="703"/>
      <c r="GA152" s="378"/>
      <c r="GB152" s="378"/>
      <c r="GC152" s="378"/>
      <c r="GD152" s="378"/>
      <c r="GE152" s="8"/>
      <c r="GF152" s="338"/>
    </row>
    <row r="153" spans="1:188" s="333" customFormat="1" ht="3.75" customHeight="1" x14ac:dyDescent="0.75">
      <c r="A153" s="374"/>
      <c r="B153" s="375"/>
      <c r="C153" s="375"/>
      <c r="D153" s="375"/>
      <c r="E153" s="375"/>
      <c r="F153" s="375"/>
      <c r="G153" s="375"/>
      <c r="H153" s="375"/>
      <c r="I153" s="375"/>
      <c r="J153" s="379"/>
      <c r="K153" s="379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  <c r="AI153" s="300"/>
      <c r="AJ153" s="300"/>
      <c r="AK153" s="300"/>
      <c r="AL153" s="300"/>
      <c r="AM153" s="300"/>
      <c r="AN153" s="300"/>
      <c r="AO153" s="300"/>
      <c r="AP153" s="300"/>
      <c r="AQ153" s="300"/>
      <c r="AR153" s="300"/>
      <c r="AS153" s="300"/>
      <c r="AT153" s="300"/>
      <c r="AU153" s="300"/>
      <c r="AV153" s="300"/>
      <c r="AW153" s="300"/>
      <c r="AX153" s="300"/>
      <c r="AY153" s="300"/>
      <c r="AZ153" s="300"/>
      <c r="BA153" s="300"/>
      <c r="BB153" s="300"/>
      <c r="BC153" s="300"/>
      <c r="BD153" s="300"/>
      <c r="BE153" s="300"/>
      <c r="BF153" s="300"/>
      <c r="BG153" s="300"/>
      <c r="BH153" s="300"/>
      <c r="BI153" s="300"/>
      <c r="BJ153" s="300"/>
      <c r="BK153" s="300"/>
      <c r="BL153" s="300"/>
      <c r="BM153" s="300"/>
      <c r="BN153" s="300"/>
      <c r="BO153" s="300"/>
      <c r="BP153" s="300"/>
      <c r="BQ153" s="300"/>
      <c r="BR153" s="300"/>
      <c r="BS153" s="300"/>
      <c r="BT153" s="300"/>
      <c r="BU153" s="300"/>
      <c r="BV153" s="300"/>
      <c r="BW153" s="300"/>
      <c r="BX153" s="300"/>
      <c r="BY153" s="300"/>
      <c r="BZ153" s="300"/>
      <c r="CA153" s="300"/>
      <c r="CB153" s="300"/>
      <c r="CC153" s="300"/>
      <c r="CD153" s="300"/>
      <c r="CE153" s="300"/>
      <c r="CF153" s="300"/>
      <c r="CG153" s="300"/>
      <c r="CH153" s="300"/>
      <c r="CI153" s="300"/>
      <c r="CJ153" s="300"/>
      <c r="CK153" s="300"/>
      <c r="CL153" s="300"/>
      <c r="CM153" s="300"/>
      <c r="CN153" s="300"/>
      <c r="CO153" s="300"/>
      <c r="CP153" s="300"/>
      <c r="CQ153" s="300"/>
      <c r="CR153" s="300"/>
      <c r="CS153" s="300"/>
      <c r="CT153" s="300"/>
      <c r="CU153" s="300"/>
      <c r="CV153" s="379"/>
      <c r="CW153" s="379"/>
      <c r="CX153" s="379"/>
      <c r="CY153" s="379"/>
      <c r="CZ153" s="379"/>
      <c r="DA153" s="379"/>
      <c r="DB153" s="379"/>
      <c r="DC153" s="379"/>
      <c r="DD153" s="379"/>
      <c r="DE153" s="379"/>
      <c r="DF153" s="379"/>
      <c r="DG153" s="379"/>
      <c r="DH153" s="379"/>
      <c r="DI153" s="379"/>
      <c r="DJ153" s="379"/>
      <c r="DK153" s="380"/>
      <c r="DL153" s="379"/>
      <c r="DM153" s="379"/>
      <c r="DN153" s="379"/>
      <c r="DO153" s="379"/>
      <c r="DP153" s="379"/>
      <c r="DQ153" s="379"/>
      <c r="DR153" s="379"/>
      <c r="DS153" s="379"/>
      <c r="DT153" s="379"/>
      <c r="DU153" s="379"/>
      <c r="DV153" s="379"/>
      <c r="DW153" s="378"/>
      <c r="DX153" s="378"/>
      <c r="DY153" s="378"/>
      <c r="DZ153" s="378"/>
      <c r="EA153" s="378"/>
      <c r="ED153" s="381"/>
      <c r="EE153" s="703"/>
      <c r="EF153" s="703"/>
      <c r="EG153" s="702"/>
      <c r="EH153" s="702"/>
      <c r="EI153" s="702"/>
      <c r="EJ153" s="702"/>
      <c r="EK153" s="702"/>
      <c r="EL153" s="702"/>
      <c r="EM153" s="702"/>
      <c r="EN153" s="702"/>
      <c r="EO153" s="702"/>
      <c r="EP153" s="702"/>
      <c r="EQ153" s="702"/>
      <c r="ER153" s="702"/>
      <c r="ES153" s="702"/>
      <c r="ET153" s="702"/>
      <c r="EU153" s="702"/>
      <c r="EV153" s="702"/>
      <c r="EW153" s="702"/>
      <c r="EX153" s="702"/>
      <c r="EY153" s="702"/>
      <c r="EZ153" s="702"/>
      <c r="FA153" s="702"/>
      <c r="FB153" s="702"/>
      <c r="FC153" s="702"/>
      <c r="FD153" s="702"/>
      <c r="FE153" s="702"/>
      <c r="FF153" s="702"/>
      <c r="FG153" s="702"/>
      <c r="FH153" s="702"/>
      <c r="FI153" s="702"/>
      <c r="FJ153" s="702"/>
      <c r="FK153" s="702"/>
      <c r="FL153" s="702"/>
      <c r="FM153" s="702"/>
      <c r="FN153" s="702"/>
      <c r="FO153" s="702"/>
      <c r="FP153" s="702"/>
      <c r="FQ153" s="702"/>
      <c r="FR153" s="702"/>
      <c r="FS153" s="702"/>
      <c r="FT153" s="702"/>
      <c r="FU153" s="702"/>
      <c r="FV153" s="702"/>
      <c r="FW153" s="702"/>
      <c r="FX153" s="702"/>
      <c r="FY153" s="703"/>
      <c r="FZ153" s="703"/>
      <c r="GA153" s="378"/>
      <c r="GB153" s="378"/>
      <c r="GC153" s="378"/>
      <c r="GD153" s="378"/>
      <c r="GE153" s="8"/>
      <c r="GF153" s="338"/>
    </row>
    <row r="154" spans="1:188" s="333" customFormat="1" ht="3" customHeight="1" x14ac:dyDescent="0.75">
      <c r="A154" s="374"/>
      <c r="B154" s="375"/>
      <c r="C154" s="375"/>
      <c r="D154" s="375"/>
      <c r="E154" s="375"/>
      <c r="F154" s="375"/>
      <c r="G154" s="375"/>
      <c r="H154" s="375"/>
      <c r="I154" s="375"/>
      <c r="J154" s="30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  <c r="AI154" s="300"/>
      <c r="AJ154" s="300"/>
      <c r="AK154" s="300"/>
      <c r="AL154" s="300"/>
      <c r="AM154" s="300"/>
      <c r="AN154" s="300"/>
      <c r="AO154" s="300"/>
      <c r="AP154" s="300"/>
      <c r="AQ154" s="300"/>
      <c r="AR154" s="300"/>
      <c r="AS154" s="300"/>
      <c r="AT154" s="300"/>
      <c r="AU154" s="300"/>
      <c r="AV154" s="300"/>
      <c r="AW154" s="300"/>
      <c r="AX154" s="300"/>
      <c r="AY154" s="300"/>
      <c r="AZ154" s="300"/>
      <c r="BA154" s="300"/>
      <c r="BB154" s="300"/>
      <c r="BC154" s="300"/>
      <c r="BD154" s="300"/>
      <c r="BE154" s="300"/>
      <c r="BF154" s="300"/>
      <c r="BG154" s="300"/>
      <c r="BH154" s="300"/>
      <c r="BI154" s="300"/>
      <c r="BJ154" s="300"/>
      <c r="BK154" s="300"/>
      <c r="BL154" s="300"/>
      <c r="BM154" s="300"/>
      <c r="BN154" s="300"/>
      <c r="BO154" s="300"/>
      <c r="BP154" s="300"/>
      <c r="BQ154" s="300"/>
      <c r="BR154" s="300"/>
      <c r="BS154" s="300"/>
      <c r="BT154" s="300"/>
      <c r="BU154" s="300"/>
      <c r="BV154" s="300"/>
      <c r="BW154" s="300"/>
      <c r="BX154" s="300"/>
      <c r="BY154" s="300"/>
      <c r="BZ154" s="300"/>
      <c r="CA154" s="300"/>
      <c r="CB154" s="300"/>
      <c r="CC154" s="300"/>
      <c r="CD154" s="300"/>
      <c r="CE154" s="300"/>
      <c r="CF154" s="300"/>
      <c r="CG154" s="300"/>
      <c r="CH154" s="300"/>
      <c r="CI154" s="300"/>
      <c r="CJ154" s="300"/>
      <c r="CK154" s="300"/>
      <c r="CL154" s="300"/>
      <c r="CM154" s="300"/>
      <c r="CN154" s="300"/>
      <c r="CO154" s="300"/>
      <c r="CP154" s="300"/>
      <c r="CQ154" s="300"/>
      <c r="CR154" s="300"/>
      <c r="CS154" s="300"/>
      <c r="CT154" s="300"/>
      <c r="CU154" s="300"/>
      <c r="CV154" s="300"/>
      <c r="CW154" s="300"/>
      <c r="CX154" s="300"/>
      <c r="CY154" s="300"/>
      <c r="CZ154" s="300"/>
      <c r="DA154" s="300"/>
      <c r="DB154" s="300"/>
      <c r="DC154" s="300"/>
      <c r="DD154" s="300"/>
      <c r="DE154" s="300"/>
      <c r="DF154" s="300"/>
      <c r="DG154" s="300"/>
      <c r="DH154" s="300"/>
      <c r="DI154" s="379"/>
      <c r="DJ154" s="379"/>
      <c r="DK154" s="380"/>
      <c r="DL154" s="379"/>
      <c r="DM154" s="379"/>
      <c r="DN154" s="379"/>
      <c r="DO154" s="379"/>
      <c r="DP154" s="379"/>
      <c r="DQ154" s="379"/>
      <c r="DR154" s="379"/>
      <c r="DS154" s="379"/>
      <c r="DT154" s="379"/>
      <c r="DU154" s="379"/>
      <c r="DV154" s="379"/>
      <c r="DW154" s="378"/>
      <c r="DX154" s="378"/>
      <c r="DY154" s="378"/>
      <c r="DZ154" s="378"/>
      <c r="EA154" s="378"/>
      <c r="EB154" s="378"/>
      <c r="EC154" s="378"/>
      <c r="ED154" s="381"/>
      <c r="EE154" s="381"/>
      <c r="EF154" s="381"/>
      <c r="EG154" s="381"/>
      <c r="EH154" s="381"/>
      <c r="EI154" s="381"/>
      <c r="ER154" s="381"/>
      <c r="ES154" s="381"/>
      <c r="ET154" s="381"/>
      <c r="EU154" s="381"/>
      <c r="EV154" s="381"/>
      <c r="EW154" s="381"/>
      <c r="EX154" s="381"/>
      <c r="EY154" s="381"/>
      <c r="EZ154" s="381"/>
      <c r="FA154" s="381"/>
      <c r="FB154" s="381"/>
      <c r="FC154" s="381"/>
      <c r="FD154" s="381"/>
      <c r="FE154" s="381"/>
      <c r="FF154" s="381"/>
      <c r="FG154" s="381"/>
      <c r="FH154" s="381"/>
      <c r="FI154" s="381"/>
      <c r="FJ154" s="381"/>
      <c r="FK154" s="381"/>
      <c r="FL154" s="381"/>
      <c r="FM154" s="381"/>
      <c r="FN154" s="381"/>
      <c r="FO154" s="381"/>
      <c r="FP154" s="381"/>
      <c r="FQ154" s="381"/>
      <c r="FR154" s="381"/>
      <c r="FS154" s="381"/>
      <c r="FT154" s="381"/>
      <c r="FU154" s="378"/>
      <c r="FV154" s="378"/>
      <c r="FW154" s="378"/>
      <c r="FX154" s="378"/>
      <c r="FY154" s="378"/>
      <c r="FZ154" s="378"/>
      <c r="GA154" s="378"/>
      <c r="GB154" s="378"/>
      <c r="GC154" s="378"/>
      <c r="GD154" s="378"/>
      <c r="GE154" s="8"/>
      <c r="GF154" s="338"/>
    </row>
    <row r="155" spans="1:188" s="333" customFormat="1" ht="3" customHeight="1" x14ac:dyDescent="0.75">
      <c r="A155" s="374"/>
      <c r="B155" s="375"/>
      <c r="C155" s="375"/>
      <c r="D155" s="375"/>
      <c r="E155" s="375"/>
      <c r="F155" s="381"/>
      <c r="G155" s="381"/>
      <c r="H155" s="381"/>
      <c r="I155" s="381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  <c r="AI155" s="300"/>
      <c r="AJ155" s="300"/>
      <c r="AK155" s="300"/>
      <c r="AL155" s="300"/>
      <c r="AM155" s="300"/>
      <c r="AN155" s="300"/>
      <c r="AO155" s="300"/>
      <c r="AP155" s="300"/>
      <c r="AQ155" s="300"/>
      <c r="AR155" s="300"/>
      <c r="AS155" s="300"/>
      <c r="AT155" s="300"/>
      <c r="AU155" s="300"/>
      <c r="AV155" s="300"/>
      <c r="AW155" s="300"/>
      <c r="AX155" s="300"/>
      <c r="AY155" s="300"/>
      <c r="AZ155" s="300"/>
      <c r="BA155" s="300"/>
      <c r="BB155" s="300"/>
      <c r="BC155" s="300"/>
      <c r="BD155" s="300"/>
      <c r="BE155" s="300"/>
      <c r="BF155" s="300"/>
      <c r="BG155" s="300"/>
      <c r="BH155" s="300"/>
      <c r="BI155" s="300"/>
      <c r="BJ155" s="300"/>
      <c r="BK155" s="300"/>
      <c r="BL155" s="300"/>
      <c r="BM155" s="300"/>
      <c r="BN155" s="300"/>
      <c r="BO155" s="300"/>
      <c r="BP155" s="300"/>
      <c r="BQ155" s="300"/>
      <c r="BR155" s="300"/>
      <c r="BS155" s="300"/>
      <c r="BT155" s="300"/>
      <c r="BU155" s="300"/>
      <c r="BV155" s="300"/>
      <c r="BW155" s="300"/>
      <c r="BX155" s="300"/>
      <c r="BY155" s="300"/>
      <c r="BZ155" s="300"/>
      <c r="CA155" s="300"/>
      <c r="CB155" s="300"/>
      <c r="CC155" s="300"/>
      <c r="CD155" s="300"/>
      <c r="CE155" s="300"/>
      <c r="CF155" s="300"/>
      <c r="CG155" s="300"/>
      <c r="CH155" s="300"/>
      <c r="CI155" s="300"/>
      <c r="CJ155" s="300"/>
      <c r="CK155" s="300"/>
      <c r="CL155" s="300"/>
      <c r="CM155" s="300"/>
      <c r="CN155" s="300"/>
      <c r="CO155" s="300"/>
      <c r="CP155" s="300"/>
      <c r="CQ155" s="300"/>
      <c r="CR155" s="300"/>
      <c r="CS155" s="300"/>
      <c r="CT155" s="300"/>
      <c r="CU155" s="300"/>
      <c r="CV155" s="300"/>
      <c r="CW155" s="300"/>
      <c r="CX155" s="300"/>
      <c r="CY155" s="300"/>
      <c r="CZ155" s="300"/>
      <c r="DA155" s="300"/>
      <c r="DB155" s="300"/>
      <c r="DC155" s="300"/>
      <c r="DD155" s="300"/>
      <c r="DE155" s="300"/>
      <c r="DF155" s="300"/>
      <c r="DG155" s="300"/>
      <c r="DH155" s="300"/>
      <c r="DI155" s="379"/>
      <c r="DJ155" s="379"/>
      <c r="DK155" s="380"/>
      <c r="DL155" s="379"/>
      <c r="DM155" s="379"/>
      <c r="DN155" s="379"/>
      <c r="DO155" s="379"/>
      <c r="DP155" s="379"/>
      <c r="DQ155" s="379"/>
      <c r="DR155" s="379"/>
      <c r="DS155" s="379"/>
      <c r="DT155" s="379"/>
      <c r="DU155" s="379"/>
      <c r="DV155" s="379"/>
      <c r="DW155" s="378"/>
      <c r="DX155" s="378"/>
      <c r="DY155" s="378"/>
      <c r="DZ155" s="378"/>
      <c r="EA155" s="704" t="s">
        <v>9</v>
      </c>
      <c r="EB155" s="704"/>
      <c r="EC155" s="704"/>
      <c r="ED155" s="704"/>
      <c r="EE155" s="704"/>
      <c r="EF155" s="704"/>
      <c r="EG155" s="704"/>
      <c r="EH155" s="704"/>
      <c r="EI155" s="705" t="s">
        <v>233</v>
      </c>
      <c r="EJ155" s="705"/>
      <c r="EK155" s="705"/>
      <c r="EL155" s="705"/>
      <c r="EM155" s="705"/>
      <c r="EN155" s="705"/>
      <c r="EO155" s="705"/>
      <c r="EP155" s="705"/>
      <c r="EQ155" s="705"/>
      <c r="ER155" s="705"/>
      <c r="ES155" s="705"/>
      <c r="ET155" s="705"/>
      <c r="EU155" s="705"/>
      <c r="EV155" s="705"/>
      <c r="EW155" s="705"/>
      <c r="EX155" s="705"/>
      <c r="EY155" s="705"/>
      <c r="EZ155" s="705"/>
      <c r="FA155" s="705"/>
      <c r="FB155" s="705"/>
      <c r="FC155" s="705"/>
      <c r="FD155" s="705"/>
      <c r="FE155" s="705"/>
      <c r="FF155" s="705"/>
      <c r="FG155" s="705"/>
      <c r="FH155" s="705"/>
      <c r="FI155" s="705"/>
      <c r="FJ155" s="705"/>
      <c r="FK155" s="705"/>
      <c r="FL155" s="705"/>
      <c r="FM155" s="705"/>
      <c r="FN155" s="705"/>
      <c r="FO155" s="705"/>
      <c r="FP155" s="705"/>
      <c r="FQ155" s="705"/>
      <c r="FR155" s="705"/>
      <c r="FS155" s="705"/>
      <c r="FT155" s="705"/>
      <c r="FU155" s="705"/>
      <c r="FV155" s="705"/>
      <c r="FW155" s="705"/>
      <c r="FX155" s="705"/>
      <c r="FY155" s="378"/>
      <c r="FZ155" s="378"/>
      <c r="GA155" s="378"/>
      <c r="GB155" s="378"/>
      <c r="GC155" s="378"/>
      <c r="GD155" s="378"/>
      <c r="GE155" s="8"/>
      <c r="GF155" s="338"/>
    </row>
    <row r="156" spans="1:188" s="333" customFormat="1" ht="3" customHeight="1" x14ac:dyDescent="0.75">
      <c r="A156" s="374"/>
      <c r="B156" s="375"/>
      <c r="C156" s="375"/>
      <c r="D156" s="375"/>
      <c r="E156" s="375"/>
      <c r="F156" s="381"/>
      <c r="G156" s="381"/>
      <c r="H156" s="381"/>
      <c r="I156" s="381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  <c r="AI156" s="300"/>
      <c r="AJ156" s="300"/>
      <c r="AK156" s="300"/>
      <c r="AL156" s="300"/>
      <c r="AM156" s="300"/>
      <c r="AN156" s="300"/>
      <c r="AO156" s="300"/>
      <c r="AP156" s="300"/>
      <c r="AQ156" s="300"/>
      <c r="AR156" s="300"/>
      <c r="AS156" s="300"/>
      <c r="AT156" s="300"/>
      <c r="AU156" s="300"/>
      <c r="AV156" s="300"/>
      <c r="AW156" s="300"/>
      <c r="AX156" s="300"/>
      <c r="AY156" s="300"/>
      <c r="AZ156" s="300"/>
      <c r="BA156" s="300"/>
      <c r="BB156" s="300"/>
      <c r="BC156" s="300"/>
      <c r="BD156" s="300"/>
      <c r="BE156" s="300"/>
      <c r="BF156" s="300"/>
      <c r="BG156" s="300"/>
      <c r="BH156" s="300"/>
      <c r="BI156" s="300"/>
      <c r="BJ156" s="300"/>
      <c r="BK156" s="300"/>
      <c r="BL156" s="300"/>
      <c r="BM156" s="300"/>
      <c r="BN156" s="300"/>
      <c r="BO156" s="300"/>
      <c r="BP156" s="300"/>
      <c r="BQ156" s="300"/>
      <c r="BR156" s="300"/>
      <c r="BS156" s="300"/>
      <c r="BT156" s="300"/>
      <c r="BU156" s="300"/>
      <c r="BV156" s="300"/>
      <c r="BW156" s="300"/>
      <c r="BX156" s="300"/>
      <c r="BY156" s="300"/>
      <c r="BZ156" s="300"/>
      <c r="CA156" s="300"/>
      <c r="CB156" s="300"/>
      <c r="CC156" s="300"/>
      <c r="CD156" s="300"/>
      <c r="CE156" s="300"/>
      <c r="CF156" s="300"/>
      <c r="CG156" s="300"/>
      <c r="CH156" s="300"/>
      <c r="CI156" s="300"/>
      <c r="CJ156" s="300"/>
      <c r="CK156" s="300"/>
      <c r="CL156" s="300"/>
      <c r="CM156" s="300"/>
      <c r="CN156" s="300"/>
      <c r="CO156" s="300"/>
      <c r="CP156" s="300"/>
      <c r="CQ156" s="300"/>
      <c r="CR156" s="300"/>
      <c r="CS156" s="300"/>
      <c r="CT156" s="300"/>
      <c r="CU156" s="300"/>
      <c r="CV156" s="300"/>
      <c r="CW156" s="300"/>
      <c r="CX156" s="300"/>
      <c r="CY156" s="300"/>
      <c r="CZ156" s="300"/>
      <c r="DA156" s="300"/>
      <c r="DB156" s="300"/>
      <c r="DC156" s="300"/>
      <c r="DD156" s="300"/>
      <c r="DE156" s="300"/>
      <c r="DF156" s="300"/>
      <c r="DG156" s="300"/>
      <c r="DH156" s="300"/>
      <c r="DI156" s="379"/>
      <c r="DJ156" s="379"/>
      <c r="DK156" s="380"/>
      <c r="DL156" s="379"/>
      <c r="DM156" s="379"/>
      <c r="DN156" s="379"/>
      <c r="DO156" s="379"/>
      <c r="DP156" s="379"/>
      <c r="DQ156" s="379"/>
      <c r="DR156" s="379"/>
      <c r="DS156" s="379"/>
      <c r="DT156" s="379"/>
      <c r="DU156" s="379"/>
      <c r="DV156" s="379"/>
      <c r="DW156" s="378"/>
      <c r="DX156" s="378"/>
      <c r="DY156" s="378"/>
      <c r="DZ156" s="378"/>
      <c r="EA156" s="704"/>
      <c r="EB156" s="704"/>
      <c r="EC156" s="704"/>
      <c r="ED156" s="704"/>
      <c r="EE156" s="704"/>
      <c r="EF156" s="704"/>
      <c r="EG156" s="704"/>
      <c r="EH156" s="704"/>
      <c r="EI156" s="705"/>
      <c r="EJ156" s="705"/>
      <c r="EK156" s="705"/>
      <c r="EL156" s="705"/>
      <c r="EM156" s="705"/>
      <c r="EN156" s="705"/>
      <c r="EO156" s="705"/>
      <c r="EP156" s="705"/>
      <c r="EQ156" s="705"/>
      <c r="ER156" s="705"/>
      <c r="ES156" s="705"/>
      <c r="ET156" s="705"/>
      <c r="EU156" s="705"/>
      <c r="EV156" s="705"/>
      <c r="EW156" s="705"/>
      <c r="EX156" s="705"/>
      <c r="EY156" s="705"/>
      <c r="EZ156" s="705"/>
      <c r="FA156" s="705"/>
      <c r="FB156" s="705"/>
      <c r="FC156" s="705"/>
      <c r="FD156" s="705"/>
      <c r="FE156" s="705"/>
      <c r="FF156" s="705"/>
      <c r="FG156" s="705"/>
      <c r="FH156" s="705"/>
      <c r="FI156" s="705"/>
      <c r="FJ156" s="705"/>
      <c r="FK156" s="705"/>
      <c r="FL156" s="705"/>
      <c r="FM156" s="705"/>
      <c r="FN156" s="705"/>
      <c r="FO156" s="705"/>
      <c r="FP156" s="705"/>
      <c r="FQ156" s="705"/>
      <c r="FR156" s="705"/>
      <c r="FS156" s="705"/>
      <c r="FT156" s="705"/>
      <c r="FU156" s="705"/>
      <c r="FV156" s="705"/>
      <c r="FW156" s="705"/>
      <c r="FX156" s="705"/>
      <c r="FY156" s="378"/>
      <c r="FZ156" s="378"/>
      <c r="GA156" s="378"/>
      <c r="GB156" s="378"/>
      <c r="GC156" s="378"/>
      <c r="GD156" s="378"/>
      <c r="GE156" s="8"/>
      <c r="GF156" s="338"/>
    </row>
    <row r="157" spans="1:188" s="333" customFormat="1" ht="3" customHeight="1" x14ac:dyDescent="0.75">
      <c r="A157" s="374"/>
      <c r="B157" s="375"/>
      <c r="C157" s="375"/>
      <c r="D157" s="375"/>
      <c r="E157" s="375"/>
      <c r="F157" s="381"/>
      <c r="G157" s="381"/>
      <c r="H157" s="381"/>
      <c r="I157" s="381"/>
      <c r="J157" s="30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  <c r="AI157" s="300"/>
      <c r="AJ157" s="300"/>
      <c r="AK157" s="300"/>
      <c r="AL157" s="300"/>
      <c r="AM157" s="300"/>
      <c r="AN157" s="300"/>
      <c r="AO157" s="300"/>
      <c r="AP157" s="300"/>
      <c r="AQ157" s="300"/>
      <c r="AR157" s="300"/>
      <c r="AS157" s="300"/>
      <c r="AT157" s="300"/>
      <c r="AU157" s="300"/>
      <c r="AV157" s="300"/>
      <c r="AW157" s="300"/>
      <c r="AX157" s="300"/>
      <c r="AY157" s="300"/>
      <c r="AZ157" s="300"/>
      <c r="BA157" s="300"/>
      <c r="BB157" s="300"/>
      <c r="BC157" s="300"/>
      <c r="BD157" s="300"/>
      <c r="BE157" s="300"/>
      <c r="BF157" s="300"/>
      <c r="BG157" s="300"/>
      <c r="BH157" s="300"/>
      <c r="BI157" s="300"/>
      <c r="BJ157" s="300"/>
      <c r="BK157" s="300"/>
      <c r="BL157" s="300"/>
      <c r="BM157" s="300"/>
      <c r="BN157" s="300"/>
      <c r="BO157" s="300"/>
      <c r="BP157" s="300"/>
      <c r="BQ157" s="300"/>
      <c r="BR157" s="300"/>
      <c r="BS157" s="300"/>
      <c r="BT157" s="300"/>
      <c r="BU157" s="300"/>
      <c r="BV157" s="300"/>
      <c r="BW157" s="300"/>
      <c r="BX157" s="300"/>
      <c r="BY157" s="300"/>
      <c r="BZ157" s="300"/>
      <c r="CA157" s="300"/>
      <c r="CB157" s="300"/>
      <c r="CC157" s="300"/>
      <c r="CD157" s="300"/>
      <c r="CE157" s="300"/>
      <c r="CF157" s="300"/>
      <c r="CG157" s="300"/>
      <c r="CH157" s="300"/>
      <c r="CI157" s="300"/>
      <c r="CJ157" s="300"/>
      <c r="CK157" s="300"/>
      <c r="CL157" s="300"/>
      <c r="CM157" s="300"/>
      <c r="CN157" s="300"/>
      <c r="CO157" s="300"/>
      <c r="CP157" s="300"/>
      <c r="CQ157" s="300"/>
      <c r="CR157" s="300"/>
      <c r="CS157" s="300"/>
      <c r="CT157" s="300"/>
      <c r="CU157" s="300"/>
      <c r="CV157" s="300"/>
      <c r="CW157" s="300"/>
      <c r="CX157" s="300"/>
      <c r="CY157" s="300"/>
      <c r="CZ157" s="300"/>
      <c r="DA157" s="300"/>
      <c r="DB157" s="300"/>
      <c r="DC157" s="300"/>
      <c r="DD157" s="300"/>
      <c r="DE157" s="300"/>
      <c r="DF157" s="300"/>
      <c r="DG157" s="300"/>
      <c r="DH157" s="300"/>
      <c r="DI157" s="379"/>
      <c r="DJ157" s="379"/>
      <c r="DK157" s="380"/>
      <c r="DL157" s="379"/>
      <c r="DM157" s="379"/>
      <c r="DN157" s="379"/>
      <c r="DO157" s="379"/>
      <c r="DP157" s="379"/>
      <c r="DQ157" s="379"/>
      <c r="DR157" s="379"/>
      <c r="DS157" s="379"/>
      <c r="DT157" s="379"/>
      <c r="DU157" s="379"/>
      <c r="DV157" s="379"/>
      <c r="DW157" s="378"/>
      <c r="DX157" s="378"/>
      <c r="DY157" s="378"/>
      <c r="DZ157" s="378"/>
      <c r="EA157" s="704"/>
      <c r="EB157" s="704"/>
      <c r="EC157" s="704"/>
      <c r="ED157" s="704"/>
      <c r="EE157" s="704"/>
      <c r="EF157" s="704"/>
      <c r="EG157" s="704"/>
      <c r="EH157" s="704"/>
      <c r="EI157" s="705"/>
      <c r="EJ157" s="705"/>
      <c r="EK157" s="705"/>
      <c r="EL157" s="705"/>
      <c r="EM157" s="705"/>
      <c r="EN157" s="705"/>
      <c r="EO157" s="705"/>
      <c r="EP157" s="705"/>
      <c r="EQ157" s="705"/>
      <c r="ER157" s="705"/>
      <c r="ES157" s="705"/>
      <c r="ET157" s="705"/>
      <c r="EU157" s="705"/>
      <c r="EV157" s="705"/>
      <c r="EW157" s="705"/>
      <c r="EX157" s="705"/>
      <c r="EY157" s="705"/>
      <c r="EZ157" s="705"/>
      <c r="FA157" s="705"/>
      <c r="FB157" s="705"/>
      <c r="FC157" s="705"/>
      <c r="FD157" s="705"/>
      <c r="FE157" s="705"/>
      <c r="FF157" s="705"/>
      <c r="FG157" s="705"/>
      <c r="FH157" s="705"/>
      <c r="FI157" s="705"/>
      <c r="FJ157" s="705"/>
      <c r="FK157" s="705"/>
      <c r="FL157" s="705"/>
      <c r="FM157" s="705"/>
      <c r="FN157" s="705"/>
      <c r="FO157" s="705"/>
      <c r="FP157" s="705"/>
      <c r="FQ157" s="705"/>
      <c r="FR157" s="705"/>
      <c r="FS157" s="705"/>
      <c r="FT157" s="705"/>
      <c r="FU157" s="705"/>
      <c r="FV157" s="705"/>
      <c r="FW157" s="705"/>
      <c r="FX157" s="705"/>
      <c r="FY157" s="378"/>
      <c r="FZ157" s="378"/>
      <c r="GA157" s="378"/>
      <c r="GB157" s="378"/>
      <c r="GC157" s="378"/>
      <c r="GD157" s="378"/>
      <c r="GE157" s="8"/>
      <c r="GF157" s="338"/>
    </row>
    <row r="158" spans="1:188" s="333" customFormat="1" ht="3" customHeight="1" x14ac:dyDescent="0.75">
      <c r="A158" s="374"/>
      <c r="B158" s="375"/>
      <c r="C158" s="375"/>
      <c r="D158" s="375"/>
      <c r="E158" s="375"/>
      <c r="F158" s="381"/>
      <c r="G158" s="381"/>
      <c r="H158" s="381"/>
      <c r="I158" s="381"/>
      <c r="J158" s="30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  <c r="AI158" s="300"/>
      <c r="AJ158" s="300"/>
      <c r="AK158" s="300"/>
      <c r="AL158" s="300"/>
      <c r="AM158" s="300"/>
      <c r="AN158" s="300"/>
      <c r="AO158" s="300"/>
      <c r="AP158" s="300"/>
      <c r="AQ158" s="300"/>
      <c r="AR158" s="300"/>
      <c r="AS158" s="300"/>
      <c r="AT158" s="300"/>
      <c r="AU158" s="300"/>
      <c r="AV158" s="300"/>
      <c r="AW158" s="300"/>
      <c r="AX158" s="300"/>
      <c r="AY158" s="300"/>
      <c r="AZ158" s="300"/>
      <c r="BA158" s="300"/>
      <c r="BB158" s="300"/>
      <c r="BC158" s="300"/>
      <c r="BD158" s="300"/>
      <c r="BE158" s="300"/>
      <c r="BF158" s="300"/>
      <c r="BG158" s="300"/>
      <c r="BH158" s="300"/>
      <c r="BI158" s="300"/>
      <c r="BJ158" s="300"/>
      <c r="BK158" s="300"/>
      <c r="BL158" s="300"/>
      <c r="BM158" s="300"/>
      <c r="BN158" s="300"/>
      <c r="BO158" s="300"/>
      <c r="BP158" s="300"/>
      <c r="BQ158" s="300"/>
      <c r="BR158" s="300"/>
      <c r="BS158" s="300"/>
      <c r="BT158" s="300"/>
      <c r="BU158" s="300"/>
      <c r="BV158" s="300"/>
      <c r="BW158" s="300"/>
      <c r="BX158" s="300"/>
      <c r="BY158" s="300"/>
      <c r="BZ158" s="300"/>
      <c r="CA158" s="300"/>
      <c r="CB158" s="300"/>
      <c r="CC158" s="300"/>
      <c r="CD158" s="300"/>
      <c r="CE158" s="300"/>
      <c r="CF158" s="300"/>
      <c r="CG158" s="300"/>
      <c r="CH158" s="300"/>
      <c r="CI158" s="300"/>
      <c r="CJ158" s="300"/>
      <c r="CK158" s="300"/>
      <c r="CL158" s="300"/>
      <c r="CM158" s="300"/>
      <c r="CN158" s="300"/>
      <c r="CO158" s="300"/>
      <c r="CP158" s="300"/>
      <c r="CQ158" s="300"/>
      <c r="CR158" s="300"/>
      <c r="CS158" s="300"/>
      <c r="CT158" s="300"/>
      <c r="CU158" s="300"/>
      <c r="CV158" s="300"/>
      <c r="CW158" s="300"/>
      <c r="CX158" s="300"/>
      <c r="CY158" s="300"/>
      <c r="CZ158" s="300"/>
      <c r="DA158" s="300"/>
      <c r="DB158" s="300"/>
      <c r="DC158" s="300"/>
      <c r="DD158" s="300"/>
      <c r="DE158" s="300"/>
      <c r="DF158" s="300"/>
      <c r="DG158" s="300"/>
      <c r="DH158" s="300"/>
      <c r="DI158" s="379"/>
      <c r="DJ158" s="379"/>
      <c r="DK158" s="380"/>
      <c r="DL158" s="379"/>
      <c r="DM158" s="379"/>
      <c r="DN158" s="379"/>
      <c r="DO158" s="379"/>
      <c r="DP158" s="379"/>
      <c r="DQ158" s="379"/>
      <c r="DR158" s="379"/>
      <c r="DS158" s="379"/>
      <c r="DT158" s="379"/>
      <c r="DU158" s="379"/>
      <c r="DV158" s="379"/>
      <c r="DW158" s="8"/>
      <c r="DX158" s="8"/>
      <c r="DY158" s="8"/>
      <c r="DZ158" s="8"/>
      <c r="EA158" s="704"/>
      <c r="EB158" s="704"/>
      <c r="EC158" s="704"/>
      <c r="ED158" s="704"/>
      <c r="EE158" s="704"/>
      <c r="EF158" s="704"/>
      <c r="EG158" s="704"/>
      <c r="EH158" s="704"/>
      <c r="EI158" s="706"/>
      <c r="EJ158" s="706"/>
      <c r="EK158" s="706"/>
      <c r="EL158" s="706"/>
      <c r="EM158" s="706"/>
      <c r="EN158" s="706"/>
      <c r="EO158" s="706"/>
      <c r="EP158" s="706"/>
      <c r="EQ158" s="706"/>
      <c r="ER158" s="706"/>
      <c r="ES158" s="706"/>
      <c r="ET158" s="706"/>
      <c r="EU158" s="706"/>
      <c r="EV158" s="706"/>
      <c r="EW158" s="706"/>
      <c r="EX158" s="706"/>
      <c r="EY158" s="706"/>
      <c r="EZ158" s="706"/>
      <c r="FA158" s="706"/>
      <c r="FB158" s="706"/>
      <c r="FC158" s="706"/>
      <c r="FD158" s="706"/>
      <c r="FE158" s="706"/>
      <c r="FF158" s="706"/>
      <c r="FG158" s="706"/>
      <c r="FH158" s="706"/>
      <c r="FI158" s="706"/>
      <c r="FJ158" s="706"/>
      <c r="FK158" s="706"/>
      <c r="FL158" s="706"/>
      <c r="FM158" s="706"/>
      <c r="FN158" s="706"/>
      <c r="FO158" s="706"/>
      <c r="FP158" s="706"/>
      <c r="FQ158" s="706"/>
      <c r="FR158" s="706"/>
      <c r="FS158" s="706"/>
      <c r="FT158" s="706"/>
      <c r="FU158" s="706"/>
      <c r="FV158" s="706"/>
      <c r="FW158" s="706"/>
      <c r="FX158" s="706"/>
      <c r="FY158" s="8"/>
      <c r="FZ158" s="8"/>
      <c r="GA158" s="8"/>
      <c r="GB158" s="8"/>
      <c r="GC158" s="8"/>
      <c r="GD158" s="8"/>
      <c r="GE158" s="8"/>
      <c r="GF158" s="338"/>
    </row>
    <row r="159" spans="1:188" s="333" customFormat="1" ht="3" customHeight="1" x14ac:dyDescent="0.75">
      <c r="A159" s="374"/>
      <c r="B159" s="375"/>
      <c r="C159" s="375"/>
      <c r="D159" s="375"/>
      <c r="E159" s="375"/>
      <c r="F159" s="381"/>
      <c r="G159" s="381"/>
      <c r="H159" s="381"/>
      <c r="I159" s="381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  <c r="AI159" s="300"/>
      <c r="AJ159" s="300"/>
      <c r="AK159" s="300"/>
      <c r="AL159" s="300"/>
      <c r="AM159" s="300"/>
      <c r="AN159" s="300"/>
      <c r="AO159" s="300"/>
      <c r="AP159" s="300"/>
      <c r="AQ159" s="300"/>
      <c r="AR159" s="300"/>
      <c r="AS159" s="300"/>
      <c r="AT159" s="300"/>
      <c r="AU159" s="300"/>
      <c r="AV159" s="300"/>
      <c r="AW159" s="300"/>
      <c r="AX159" s="300"/>
      <c r="AY159" s="300"/>
      <c r="AZ159" s="300"/>
      <c r="BA159" s="300"/>
      <c r="BB159" s="300"/>
      <c r="BC159" s="300"/>
      <c r="BD159" s="300"/>
      <c r="BE159" s="300"/>
      <c r="BF159" s="300"/>
      <c r="BG159" s="300"/>
      <c r="BH159" s="300"/>
      <c r="BI159" s="300"/>
      <c r="BJ159" s="300"/>
      <c r="BK159" s="300"/>
      <c r="BL159" s="300"/>
      <c r="BM159" s="300"/>
      <c r="BN159" s="300"/>
      <c r="BO159" s="300"/>
      <c r="BP159" s="300"/>
      <c r="BQ159" s="300"/>
      <c r="BR159" s="300"/>
      <c r="BS159" s="300"/>
      <c r="BT159" s="300"/>
      <c r="BU159" s="300"/>
      <c r="BV159" s="300"/>
      <c r="BW159" s="300"/>
      <c r="BX159" s="300"/>
      <c r="BY159" s="300"/>
      <c r="BZ159" s="300"/>
      <c r="CA159" s="300"/>
      <c r="CB159" s="300"/>
      <c r="CC159" s="300"/>
      <c r="CD159" s="300"/>
      <c r="CE159" s="300"/>
      <c r="CF159" s="300"/>
      <c r="CG159" s="300"/>
      <c r="CH159" s="300"/>
      <c r="CI159" s="300"/>
      <c r="CJ159" s="300"/>
      <c r="CK159" s="300"/>
      <c r="CL159" s="300"/>
      <c r="CM159" s="300"/>
      <c r="CN159" s="300"/>
      <c r="CO159" s="300"/>
      <c r="CP159" s="300"/>
      <c r="CQ159" s="300"/>
      <c r="CR159" s="300"/>
      <c r="CS159" s="300"/>
      <c r="CT159" s="300"/>
      <c r="CU159" s="300"/>
      <c r="CV159" s="300"/>
      <c r="CW159" s="300"/>
      <c r="CX159" s="300"/>
      <c r="CY159" s="300"/>
      <c r="CZ159" s="300"/>
      <c r="DA159" s="300"/>
      <c r="DB159" s="300"/>
      <c r="DC159" s="300"/>
      <c r="DD159" s="300"/>
      <c r="DE159" s="300"/>
      <c r="DF159" s="300"/>
      <c r="DG159" s="300"/>
      <c r="DH159" s="300"/>
      <c r="DI159" s="379"/>
      <c r="DJ159" s="379"/>
      <c r="DK159" s="380"/>
      <c r="DL159" s="379"/>
      <c r="DM159" s="379"/>
      <c r="DN159" s="379"/>
      <c r="DO159" s="379"/>
      <c r="DP159" s="379"/>
      <c r="DQ159" s="379"/>
      <c r="DR159" s="379"/>
      <c r="DS159" s="379"/>
      <c r="DT159" s="379"/>
      <c r="DU159" s="379"/>
      <c r="DV159" s="379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R159" s="377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338"/>
    </row>
    <row r="160" spans="1:188" s="333" customFormat="1" ht="3" customHeight="1" x14ac:dyDescent="0.75">
      <c r="A160" s="374"/>
      <c r="B160" s="375"/>
      <c r="C160" s="375"/>
      <c r="D160" s="375"/>
      <c r="E160" s="375"/>
      <c r="F160" s="381"/>
      <c r="G160" s="381"/>
      <c r="H160" s="381"/>
      <c r="I160" s="381"/>
      <c r="J160" s="30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  <c r="AI160" s="300"/>
      <c r="AJ160" s="300"/>
      <c r="AK160" s="300"/>
      <c r="AL160" s="300"/>
      <c r="AM160" s="300"/>
      <c r="AN160" s="300"/>
      <c r="AO160" s="300"/>
      <c r="AP160" s="300"/>
      <c r="AQ160" s="300"/>
      <c r="AR160" s="300"/>
      <c r="AS160" s="300"/>
      <c r="AT160" s="300"/>
      <c r="AU160" s="300"/>
      <c r="AV160" s="300"/>
      <c r="AW160" s="300"/>
      <c r="AX160" s="300"/>
      <c r="AY160" s="300"/>
      <c r="AZ160" s="300"/>
      <c r="BA160" s="300"/>
      <c r="BB160" s="300"/>
      <c r="BC160" s="300"/>
      <c r="BD160" s="300"/>
      <c r="BE160" s="300"/>
      <c r="BF160" s="300"/>
      <c r="BG160" s="300"/>
      <c r="BH160" s="300"/>
      <c r="BI160" s="300"/>
      <c r="BJ160" s="300"/>
      <c r="BK160" s="300"/>
      <c r="BL160" s="300"/>
      <c r="BM160" s="300"/>
      <c r="BN160" s="300"/>
      <c r="BO160" s="300"/>
      <c r="BP160" s="300"/>
      <c r="BQ160" s="300"/>
      <c r="BR160" s="300"/>
      <c r="BS160" s="300"/>
      <c r="BT160" s="300"/>
      <c r="BU160" s="300"/>
      <c r="BV160" s="300"/>
      <c r="BW160" s="300"/>
      <c r="BX160" s="300"/>
      <c r="BY160" s="300"/>
      <c r="BZ160" s="300"/>
      <c r="CA160" s="300"/>
      <c r="CB160" s="300"/>
      <c r="CC160" s="300"/>
      <c r="CD160" s="300"/>
      <c r="CE160" s="300"/>
      <c r="CF160" s="300"/>
      <c r="CG160" s="300"/>
      <c r="CH160" s="300"/>
      <c r="CI160" s="300"/>
      <c r="CJ160" s="300"/>
      <c r="CK160" s="300"/>
      <c r="CL160" s="300"/>
      <c r="CM160" s="300"/>
      <c r="CN160" s="300"/>
      <c r="CO160" s="300"/>
      <c r="CP160" s="300"/>
      <c r="CQ160" s="300"/>
      <c r="CR160" s="300"/>
      <c r="CS160" s="300"/>
      <c r="CT160" s="300"/>
      <c r="CU160" s="300"/>
      <c r="CV160" s="300"/>
      <c r="CW160" s="300"/>
      <c r="CX160" s="300"/>
      <c r="CY160" s="300"/>
      <c r="CZ160" s="300"/>
      <c r="DA160" s="300"/>
      <c r="DB160" s="300"/>
      <c r="DC160" s="300"/>
      <c r="DD160" s="300"/>
      <c r="DE160" s="300"/>
      <c r="DF160" s="300"/>
      <c r="DG160" s="300"/>
      <c r="DH160" s="300"/>
      <c r="DI160" s="300"/>
      <c r="DJ160" s="300"/>
      <c r="DK160" s="299"/>
      <c r="DL160" s="300"/>
      <c r="DM160" s="300"/>
      <c r="DN160" s="300"/>
      <c r="DO160" s="300"/>
      <c r="DP160" s="300"/>
      <c r="DQ160" s="300"/>
      <c r="DR160" s="300"/>
      <c r="DS160" s="300"/>
      <c r="DT160" s="300"/>
      <c r="DU160" s="300"/>
      <c r="DV160" s="300"/>
      <c r="DW160" s="382"/>
      <c r="DX160" s="382"/>
      <c r="DY160" s="382"/>
      <c r="DZ160" s="382"/>
      <c r="EA160" s="382"/>
      <c r="EB160" s="382"/>
      <c r="EC160" s="382"/>
      <c r="ED160" s="382"/>
      <c r="EE160" s="382"/>
      <c r="EF160" s="383"/>
      <c r="EG160" s="383"/>
      <c r="EH160" s="383"/>
      <c r="EI160" s="383"/>
      <c r="ER160" s="377"/>
      <c r="ES160" s="383"/>
      <c r="ET160" s="383"/>
      <c r="EU160" s="383"/>
      <c r="EV160" s="383"/>
      <c r="EW160" s="383"/>
      <c r="EX160" s="383"/>
      <c r="EY160" s="383"/>
      <c r="EZ160" s="383"/>
      <c r="FA160" s="383"/>
      <c r="FB160" s="383"/>
      <c r="FC160" s="383"/>
      <c r="FD160" s="383"/>
      <c r="FE160" s="383"/>
      <c r="FF160" s="383"/>
      <c r="FG160" s="383"/>
      <c r="FH160" s="383"/>
      <c r="FI160" s="383"/>
      <c r="FJ160" s="383"/>
      <c r="FK160" s="383"/>
      <c r="FL160" s="383"/>
      <c r="FM160" s="383"/>
      <c r="FN160" s="383"/>
      <c r="FO160" s="383"/>
      <c r="FP160" s="383"/>
      <c r="FQ160" s="383"/>
      <c r="FR160" s="383"/>
      <c r="FS160" s="383"/>
      <c r="FT160" s="383"/>
      <c r="FU160" s="383"/>
      <c r="FV160" s="383"/>
      <c r="FW160" s="383"/>
      <c r="FX160" s="383"/>
      <c r="FY160" s="383"/>
      <c r="FZ160" s="383"/>
      <c r="GA160" s="383"/>
      <c r="GB160" s="383"/>
      <c r="GC160" s="383"/>
      <c r="GD160" s="383"/>
      <c r="GE160" s="8"/>
      <c r="GF160" s="338"/>
    </row>
    <row r="161" spans="1:188" s="333" customFormat="1" ht="3" customHeight="1" x14ac:dyDescent="0.75">
      <c r="A161" s="374"/>
      <c r="B161" s="375"/>
      <c r="C161" s="375"/>
      <c r="D161" s="375"/>
      <c r="E161" s="375"/>
      <c r="F161" s="381"/>
      <c r="G161" s="381"/>
      <c r="H161" s="381"/>
      <c r="I161" s="381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  <c r="AI161" s="300"/>
      <c r="AJ161" s="300"/>
      <c r="AK161" s="300"/>
      <c r="AL161" s="300"/>
      <c r="AM161" s="300"/>
      <c r="AN161" s="300"/>
      <c r="AO161" s="300"/>
      <c r="AP161" s="300"/>
      <c r="AQ161" s="300"/>
      <c r="AR161" s="300"/>
      <c r="AS161" s="300"/>
      <c r="AT161" s="300"/>
      <c r="AU161" s="300"/>
      <c r="AV161" s="300"/>
      <c r="AW161" s="300"/>
      <c r="AX161" s="300"/>
      <c r="AY161" s="300"/>
      <c r="AZ161" s="300"/>
      <c r="BA161" s="300"/>
      <c r="BB161" s="300"/>
      <c r="BC161" s="300"/>
      <c r="BD161" s="300"/>
      <c r="BE161" s="300"/>
      <c r="BF161" s="300"/>
      <c r="BG161" s="300"/>
      <c r="BH161" s="300"/>
      <c r="BI161" s="300"/>
      <c r="BJ161" s="300"/>
      <c r="BK161" s="300"/>
      <c r="BL161" s="300"/>
      <c r="BM161" s="300"/>
      <c r="BN161" s="300"/>
      <c r="BO161" s="300"/>
      <c r="BP161" s="300"/>
      <c r="BQ161" s="300"/>
      <c r="BR161" s="300"/>
      <c r="BS161" s="300"/>
      <c r="BT161" s="300"/>
      <c r="BU161" s="300"/>
      <c r="BV161" s="300"/>
      <c r="BW161" s="300"/>
      <c r="BX161" s="300"/>
      <c r="BY161" s="300"/>
      <c r="BZ161" s="300"/>
      <c r="CA161" s="300"/>
      <c r="CB161" s="300"/>
      <c r="CC161" s="300"/>
      <c r="CD161" s="300"/>
      <c r="CE161" s="300"/>
      <c r="CF161" s="300"/>
      <c r="CG161" s="300"/>
      <c r="CH161" s="300"/>
      <c r="CI161" s="300"/>
      <c r="CJ161" s="300"/>
      <c r="CK161" s="300"/>
      <c r="CL161" s="300"/>
      <c r="CM161" s="300"/>
      <c r="CN161" s="300"/>
      <c r="CO161" s="300"/>
      <c r="CP161" s="300"/>
      <c r="CQ161" s="300"/>
      <c r="CR161" s="300"/>
      <c r="CS161" s="300"/>
      <c r="CT161" s="300"/>
      <c r="CU161" s="300"/>
      <c r="CV161" s="300"/>
      <c r="CW161" s="300"/>
      <c r="CX161" s="300"/>
      <c r="CY161" s="300"/>
      <c r="CZ161" s="300"/>
      <c r="DA161" s="300"/>
      <c r="DB161" s="300"/>
      <c r="DC161" s="300"/>
      <c r="DD161" s="300"/>
      <c r="DE161" s="300"/>
      <c r="DF161" s="300"/>
      <c r="DG161" s="300"/>
      <c r="DH161" s="300"/>
      <c r="DI161" s="300"/>
      <c r="DJ161" s="300"/>
      <c r="DK161" s="299"/>
      <c r="DL161" s="300"/>
      <c r="DM161" s="300"/>
      <c r="DN161" s="300"/>
      <c r="DO161" s="300"/>
      <c r="DP161" s="300"/>
      <c r="DQ161" s="300"/>
      <c r="DR161" s="300"/>
      <c r="DS161" s="300"/>
      <c r="DT161" s="300"/>
      <c r="DU161" s="300"/>
      <c r="DV161" s="300"/>
      <c r="DW161" s="382"/>
      <c r="DX161" s="382"/>
      <c r="DY161" s="382"/>
      <c r="DZ161" s="382"/>
      <c r="EA161" s="698" t="s">
        <v>10</v>
      </c>
      <c r="EB161" s="698"/>
      <c r="EC161" s="698"/>
      <c r="ED161" s="698"/>
      <c r="EE161" s="698"/>
      <c r="EF161" s="698"/>
      <c r="EG161" s="698"/>
      <c r="EH161" s="698"/>
      <c r="EI161" s="699">
        <f ca="1">TODAY()</f>
        <v>44119</v>
      </c>
      <c r="EJ161" s="699"/>
      <c r="EK161" s="699"/>
      <c r="EL161" s="699"/>
      <c r="EM161" s="699"/>
      <c r="EN161" s="699"/>
      <c r="EO161" s="699"/>
      <c r="EP161" s="699"/>
      <c r="EQ161" s="699"/>
      <c r="ER161" s="699"/>
      <c r="ES161" s="699"/>
      <c r="ET161" s="699"/>
      <c r="EU161" s="699"/>
      <c r="EV161" s="699"/>
      <c r="EW161" s="699"/>
      <c r="EX161" s="699"/>
      <c r="EY161" s="699"/>
      <c r="EZ161" s="699"/>
      <c r="FA161" s="699"/>
      <c r="FB161" s="699"/>
      <c r="FC161" s="699"/>
      <c r="FD161" s="699"/>
      <c r="FE161" s="699"/>
      <c r="FF161" s="699"/>
      <c r="FG161" s="699"/>
      <c r="FH161" s="699"/>
      <c r="FI161" s="699"/>
      <c r="FJ161" s="699"/>
      <c r="FK161" s="699"/>
      <c r="FL161" s="699"/>
      <c r="FM161" s="699"/>
      <c r="FN161" s="699"/>
      <c r="FO161" s="699"/>
      <c r="FP161" s="699"/>
      <c r="FQ161" s="699"/>
      <c r="FR161" s="699"/>
      <c r="FS161" s="699"/>
      <c r="FT161" s="699"/>
      <c r="FU161" s="699"/>
      <c r="FV161" s="699"/>
      <c r="FW161" s="699"/>
      <c r="FX161" s="699"/>
      <c r="FY161" s="383"/>
      <c r="FZ161" s="383"/>
      <c r="GA161" s="383"/>
      <c r="GB161" s="383"/>
      <c r="GC161" s="383"/>
      <c r="GD161" s="383"/>
      <c r="GE161" s="8"/>
      <c r="GF161" s="338"/>
    </row>
    <row r="162" spans="1:188" s="333" customFormat="1" ht="3" customHeight="1" x14ac:dyDescent="0.75">
      <c r="A162" s="374"/>
      <c r="B162" s="375"/>
      <c r="C162" s="375"/>
      <c r="D162" s="375"/>
      <c r="E162" s="375"/>
      <c r="F162" s="381"/>
      <c r="G162" s="381"/>
      <c r="H162" s="381"/>
      <c r="I162" s="381"/>
      <c r="J162" s="30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  <c r="AI162" s="300"/>
      <c r="AJ162" s="300"/>
      <c r="AK162" s="300"/>
      <c r="AL162" s="300"/>
      <c r="AM162" s="300"/>
      <c r="AN162" s="300"/>
      <c r="AO162" s="300"/>
      <c r="AP162" s="300"/>
      <c r="AQ162" s="300"/>
      <c r="AR162" s="300"/>
      <c r="AS162" s="300"/>
      <c r="AT162" s="300"/>
      <c r="AU162" s="300"/>
      <c r="AV162" s="300"/>
      <c r="AW162" s="300"/>
      <c r="AX162" s="300"/>
      <c r="AY162" s="300"/>
      <c r="AZ162" s="300"/>
      <c r="BA162" s="300"/>
      <c r="BB162" s="300"/>
      <c r="BC162" s="300"/>
      <c r="BD162" s="300"/>
      <c r="BE162" s="300"/>
      <c r="BF162" s="300"/>
      <c r="BG162" s="300"/>
      <c r="BH162" s="300"/>
      <c r="BI162" s="300"/>
      <c r="BJ162" s="300"/>
      <c r="BK162" s="300"/>
      <c r="BL162" s="300"/>
      <c r="BM162" s="300"/>
      <c r="BN162" s="300"/>
      <c r="BO162" s="300"/>
      <c r="BP162" s="300"/>
      <c r="BQ162" s="300"/>
      <c r="BR162" s="300"/>
      <c r="BS162" s="300"/>
      <c r="BT162" s="300"/>
      <c r="BU162" s="300"/>
      <c r="BV162" s="300"/>
      <c r="BW162" s="300"/>
      <c r="BX162" s="300"/>
      <c r="BY162" s="300"/>
      <c r="BZ162" s="300"/>
      <c r="CA162" s="300"/>
      <c r="CB162" s="300"/>
      <c r="CC162" s="300"/>
      <c r="CD162" s="300"/>
      <c r="CE162" s="300"/>
      <c r="CF162" s="300"/>
      <c r="CG162" s="300"/>
      <c r="CH162" s="300"/>
      <c r="CI162" s="300"/>
      <c r="CJ162" s="300"/>
      <c r="CK162" s="300"/>
      <c r="CL162" s="300"/>
      <c r="CM162" s="300"/>
      <c r="CN162" s="300"/>
      <c r="CO162" s="300"/>
      <c r="CP162" s="300"/>
      <c r="CQ162" s="300"/>
      <c r="CR162" s="300"/>
      <c r="CS162" s="300"/>
      <c r="CT162" s="300"/>
      <c r="CU162" s="300"/>
      <c r="CV162" s="300"/>
      <c r="CW162" s="300"/>
      <c r="CX162" s="300"/>
      <c r="CY162" s="300"/>
      <c r="CZ162" s="300"/>
      <c r="DA162" s="300"/>
      <c r="DB162" s="300"/>
      <c r="DC162" s="300"/>
      <c r="DD162" s="300"/>
      <c r="DE162" s="300"/>
      <c r="DF162" s="300"/>
      <c r="DG162" s="300"/>
      <c r="DH162" s="300"/>
      <c r="DI162" s="300"/>
      <c r="DJ162" s="300"/>
      <c r="DK162" s="299"/>
      <c r="DL162" s="300"/>
      <c r="DM162" s="300"/>
      <c r="DN162" s="300"/>
      <c r="DO162" s="300"/>
      <c r="DP162" s="300"/>
      <c r="DQ162" s="300"/>
      <c r="DR162" s="300"/>
      <c r="DS162" s="300"/>
      <c r="DT162" s="300"/>
      <c r="DU162" s="300"/>
      <c r="DV162" s="300"/>
      <c r="DW162" s="382"/>
      <c r="DX162" s="382"/>
      <c r="DY162" s="382"/>
      <c r="DZ162" s="382"/>
      <c r="EA162" s="698"/>
      <c r="EB162" s="698"/>
      <c r="EC162" s="698"/>
      <c r="ED162" s="698"/>
      <c r="EE162" s="698"/>
      <c r="EF162" s="698"/>
      <c r="EG162" s="698"/>
      <c r="EH162" s="698"/>
      <c r="EI162" s="699"/>
      <c r="EJ162" s="699"/>
      <c r="EK162" s="699"/>
      <c r="EL162" s="699"/>
      <c r="EM162" s="699"/>
      <c r="EN162" s="699"/>
      <c r="EO162" s="699"/>
      <c r="EP162" s="699"/>
      <c r="EQ162" s="699"/>
      <c r="ER162" s="699"/>
      <c r="ES162" s="699"/>
      <c r="ET162" s="699"/>
      <c r="EU162" s="699"/>
      <c r="EV162" s="699"/>
      <c r="EW162" s="699"/>
      <c r="EX162" s="699"/>
      <c r="EY162" s="699"/>
      <c r="EZ162" s="699"/>
      <c r="FA162" s="699"/>
      <c r="FB162" s="699"/>
      <c r="FC162" s="699"/>
      <c r="FD162" s="699"/>
      <c r="FE162" s="699"/>
      <c r="FF162" s="699"/>
      <c r="FG162" s="699"/>
      <c r="FH162" s="699"/>
      <c r="FI162" s="699"/>
      <c r="FJ162" s="699"/>
      <c r="FK162" s="699"/>
      <c r="FL162" s="699"/>
      <c r="FM162" s="699"/>
      <c r="FN162" s="699"/>
      <c r="FO162" s="699"/>
      <c r="FP162" s="699"/>
      <c r="FQ162" s="699"/>
      <c r="FR162" s="699"/>
      <c r="FS162" s="699"/>
      <c r="FT162" s="699"/>
      <c r="FU162" s="699"/>
      <c r="FV162" s="699"/>
      <c r="FW162" s="699"/>
      <c r="FX162" s="699"/>
      <c r="FY162" s="383"/>
      <c r="FZ162" s="383"/>
      <c r="GA162" s="383"/>
      <c r="GB162" s="383"/>
      <c r="GC162" s="383"/>
      <c r="GD162" s="383"/>
      <c r="GE162" s="8"/>
      <c r="GF162" s="338"/>
    </row>
    <row r="163" spans="1:188" s="333" customFormat="1" ht="3" customHeight="1" x14ac:dyDescent="0.75">
      <c r="A163" s="374"/>
      <c r="B163" s="375"/>
      <c r="C163" s="375"/>
      <c r="D163" s="375"/>
      <c r="E163" s="375"/>
      <c r="F163" s="381"/>
      <c r="G163" s="381"/>
      <c r="H163" s="381"/>
      <c r="I163" s="381"/>
      <c r="J163" s="30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  <c r="AI163" s="300"/>
      <c r="AJ163" s="300"/>
      <c r="AK163" s="300"/>
      <c r="AL163" s="300"/>
      <c r="AM163" s="300"/>
      <c r="AN163" s="300"/>
      <c r="AO163" s="300"/>
      <c r="AP163" s="300"/>
      <c r="AQ163" s="300"/>
      <c r="AR163" s="300"/>
      <c r="AS163" s="300"/>
      <c r="AT163" s="300"/>
      <c r="AU163" s="300"/>
      <c r="AV163" s="300"/>
      <c r="AW163" s="300"/>
      <c r="AX163" s="300"/>
      <c r="AY163" s="300"/>
      <c r="AZ163" s="300"/>
      <c r="BA163" s="300"/>
      <c r="BB163" s="300"/>
      <c r="BC163" s="300"/>
      <c r="BD163" s="300"/>
      <c r="BE163" s="300"/>
      <c r="BF163" s="300"/>
      <c r="BG163" s="300"/>
      <c r="BH163" s="300"/>
      <c r="BI163" s="300"/>
      <c r="BJ163" s="300"/>
      <c r="BK163" s="300"/>
      <c r="BL163" s="300"/>
      <c r="BM163" s="300"/>
      <c r="BN163" s="300"/>
      <c r="BO163" s="300"/>
      <c r="BP163" s="300"/>
      <c r="BQ163" s="300"/>
      <c r="BR163" s="300"/>
      <c r="BS163" s="300"/>
      <c r="BT163" s="300"/>
      <c r="BU163" s="300"/>
      <c r="BV163" s="300"/>
      <c r="BW163" s="300"/>
      <c r="BX163" s="300"/>
      <c r="BY163" s="300"/>
      <c r="BZ163" s="300"/>
      <c r="CA163" s="300"/>
      <c r="CB163" s="300"/>
      <c r="CC163" s="300"/>
      <c r="CD163" s="300"/>
      <c r="CE163" s="300"/>
      <c r="CF163" s="300"/>
      <c r="CG163" s="300"/>
      <c r="CH163" s="300"/>
      <c r="CI163" s="300"/>
      <c r="CJ163" s="300"/>
      <c r="CK163" s="300"/>
      <c r="CL163" s="300"/>
      <c r="CM163" s="300"/>
      <c r="CN163" s="300"/>
      <c r="CO163" s="300"/>
      <c r="CP163" s="300"/>
      <c r="CQ163" s="300"/>
      <c r="CR163" s="300"/>
      <c r="CS163" s="300"/>
      <c r="CT163" s="300"/>
      <c r="CU163" s="300"/>
      <c r="CV163" s="300"/>
      <c r="CW163" s="300"/>
      <c r="CX163" s="300"/>
      <c r="CY163" s="300"/>
      <c r="CZ163" s="300"/>
      <c r="DA163" s="300"/>
      <c r="DB163" s="300"/>
      <c r="DC163" s="300"/>
      <c r="DD163" s="300"/>
      <c r="DE163" s="300"/>
      <c r="DF163" s="300"/>
      <c r="DG163" s="300"/>
      <c r="DH163" s="300"/>
      <c r="DI163" s="300"/>
      <c r="DJ163" s="300"/>
      <c r="DK163" s="299"/>
      <c r="DL163" s="300"/>
      <c r="DM163" s="300"/>
      <c r="DN163" s="300"/>
      <c r="DO163" s="300"/>
      <c r="DP163" s="300"/>
      <c r="DQ163" s="300"/>
      <c r="DR163" s="300"/>
      <c r="DS163" s="300"/>
      <c r="DT163" s="300"/>
      <c r="DU163" s="300"/>
      <c r="DV163" s="300"/>
      <c r="DW163" s="382"/>
      <c r="DX163" s="382"/>
      <c r="DY163" s="382"/>
      <c r="DZ163" s="382"/>
      <c r="EA163" s="698"/>
      <c r="EB163" s="698"/>
      <c r="EC163" s="698"/>
      <c r="ED163" s="698"/>
      <c r="EE163" s="698"/>
      <c r="EF163" s="698"/>
      <c r="EG163" s="698"/>
      <c r="EH163" s="698"/>
      <c r="EI163" s="699"/>
      <c r="EJ163" s="699"/>
      <c r="EK163" s="699"/>
      <c r="EL163" s="699"/>
      <c r="EM163" s="699"/>
      <c r="EN163" s="699"/>
      <c r="EO163" s="699"/>
      <c r="EP163" s="699"/>
      <c r="EQ163" s="699"/>
      <c r="ER163" s="699"/>
      <c r="ES163" s="699"/>
      <c r="ET163" s="699"/>
      <c r="EU163" s="699"/>
      <c r="EV163" s="699"/>
      <c r="EW163" s="699"/>
      <c r="EX163" s="699"/>
      <c r="EY163" s="699"/>
      <c r="EZ163" s="699"/>
      <c r="FA163" s="699"/>
      <c r="FB163" s="699"/>
      <c r="FC163" s="699"/>
      <c r="FD163" s="699"/>
      <c r="FE163" s="699"/>
      <c r="FF163" s="699"/>
      <c r="FG163" s="699"/>
      <c r="FH163" s="699"/>
      <c r="FI163" s="699"/>
      <c r="FJ163" s="699"/>
      <c r="FK163" s="699"/>
      <c r="FL163" s="699"/>
      <c r="FM163" s="699"/>
      <c r="FN163" s="699"/>
      <c r="FO163" s="699"/>
      <c r="FP163" s="699"/>
      <c r="FQ163" s="699"/>
      <c r="FR163" s="699"/>
      <c r="FS163" s="699"/>
      <c r="FT163" s="699"/>
      <c r="FU163" s="699"/>
      <c r="FV163" s="699"/>
      <c r="FW163" s="699"/>
      <c r="FX163" s="699"/>
      <c r="FY163" s="383"/>
      <c r="FZ163" s="383"/>
      <c r="GA163" s="383"/>
      <c r="GB163" s="383"/>
      <c r="GC163" s="383"/>
      <c r="GD163" s="383"/>
      <c r="GE163" s="8"/>
      <c r="GF163" s="338"/>
    </row>
    <row r="164" spans="1:188" s="333" customFormat="1" ht="3" customHeight="1" x14ac:dyDescent="0.75">
      <c r="A164" s="374"/>
      <c r="B164" s="375"/>
      <c r="C164" s="375"/>
      <c r="D164" s="375"/>
      <c r="E164" s="375"/>
      <c r="F164" s="381"/>
      <c r="G164" s="381"/>
      <c r="H164" s="381"/>
      <c r="I164" s="381"/>
      <c r="J164" s="381"/>
      <c r="K164" s="381"/>
      <c r="L164" s="381"/>
      <c r="M164" s="381"/>
      <c r="N164" s="381"/>
      <c r="O164" s="381"/>
      <c r="P164" s="381"/>
      <c r="Q164" s="381"/>
      <c r="R164" s="381"/>
      <c r="S164" s="381"/>
      <c r="T164" s="381"/>
      <c r="U164" s="381"/>
      <c r="V164" s="381"/>
      <c r="W164" s="381"/>
      <c r="X164" s="381"/>
      <c r="Y164" s="381"/>
      <c r="Z164" s="381"/>
      <c r="AA164" s="381"/>
      <c r="AB164" s="381"/>
      <c r="AC164" s="381"/>
      <c r="AD164" s="381"/>
      <c r="AE164" s="381"/>
      <c r="AF164" s="381"/>
      <c r="AG164" s="381"/>
      <c r="AH164" s="381"/>
      <c r="AI164" s="381"/>
      <c r="AJ164" s="381"/>
      <c r="AK164" s="381"/>
      <c r="AL164" s="381"/>
      <c r="AM164" s="381"/>
      <c r="AN164" s="381"/>
      <c r="AO164" s="381"/>
      <c r="AP164" s="381"/>
      <c r="AQ164" s="381"/>
      <c r="AR164" s="381"/>
      <c r="AS164" s="381"/>
      <c r="AT164" s="381"/>
      <c r="AU164" s="381"/>
      <c r="AV164" s="381"/>
      <c r="AW164" s="381"/>
      <c r="AX164" s="381"/>
      <c r="AY164" s="381"/>
      <c r="AZ164" s="381"/>
      <c r="BA164" s="381"/>
      <c r="BB164" s="381"/>
      <c r="BC164" s="381"/>
      <c r="BD164" s="381"/>
      <c r="BE164" s="381"/>
      <c r="BF164" s="381"/>
      <c r="BG164" s="381"/>
      <c r="BH164" s="381"/>
      <c r="BI164" s="381"/>
      <c r="BJ164" s="381"/>
      <c r="BK164" s="381"/>
      <c r="BL164" s="381"/>
      <c r="BM164" s="381"/>
      <c r="BN164" s="381"/>
      <c r="BO164" s="381"/>
      <c r="BP164" s="381"/>
      <c r="BQ164" s="381"/>
      <c r="BR164" s="381"/>
      <c r="BS164" s="381"/>
      <c r="BT164" s="381"/>
      <c r="BU164" s="381"/>
      <c r="BV164" s="381"/>
      <c r="BW164" s="381"/>
      <c r="BX164" s="381"/>
      <c r="BY164" s="381"/>
      <c r="BZ164" s="381"/>
      <c r="CA164" s="381"/>
      <c r="CB164" s="381"/>
      <c r="CC164" s="381"/>
      <c r="CD164" s="381"/>
      <c r="CE164" s="381"/>
      <c r="CF164" s="381"/>
      <c r="CG164" s="381"/>
      <c r="CH164" s="381"/>
      <c r="CI164" s="381"/>
      <c r="CJ164" s="381"/>
      <c r="CK164" s="381"/>
      <c r="CL164" s="381"/>
      <c r="CM164" s="381"/>
      <c r="CN164" s="381"/>
      <c r="CO164" s="381"/>
      <c r="CP164" s="381"/>
      <c r="CQ164" s="381"/>
      <c r="CR164" s="381"/>
      <c r="CS164" s="381"/>
      <c r="CT164" s="381"/>
      <c r="CU164" s="381"/>
      <c r="CV164" s="381"/>
      <c r="CW164" s="381"/>
      <c r="CX164" s="381"/>
      <c r="CY164" s="381"/>
      <c r="CZ164" s="381"/>
      <c r="DA164" s="381"/>
      <c r="DB164" s="381"/>
      <c r="DC164" s="381"/>
      <c r="DD164" s="381"/>
      <c r="DE164" s="381"/>
      <c r="DF164" s="381"/>
      <c r="DG164" s="381"/>
      <c r="DH164" s="381"/>
      <c r="DI164" s="381"/>
      <c r="DJ164" s="381"/>
      <c r="DK164" s="359"/>
      <c r="DL164" s="381"/>
      <c r="DM164" s="381"/>
      <c r="DN164" s="381"/>
      <c r="DO164" s="381"/>
      <c r="DP164" s="381"/>
      <c r="DW164" s="8"/>
      <c r="DX164" s="8"/>
      <c r="DY164" s="8"/>
      <c r="DZ164" s="8"/>
      <c r="EA164" s="698"/>
      <c r="EB164" s="698"/>
      <c r="EC164" s="698"/>
      <c r="ED164" s="698"/>
      <c r="EE164" s="698"/>
      <c r="EF164" s="698"/>
      <c r="EG164" s="698"/>
      <c r="EH164" s="698"/>
      <c r="EI164" s="700"/>
      <c r="EJ164" s="700"/>
      <c r="EK164" s="700"/>
      <c r="EL164" s="700"/>
      <c r="EM164" s="700"/>
      <c r="EN164" s="700"/>
      <c r="EO164" s="700"/>
      <c r="EP164" s="700"/>
      <c r="EQ164" s="700"/>
      <c r="ER164" s="700"/>
      <c r="ES164" s="700"/>
      <c r="ET164" s="700"/>
      <c r="EU164" s="700"/>
      <c r="EV164" s="700"/>
      <c r="EW164" s="700"/>
      <c r="EX164" s="700"/>
      <c r="EY164" s="700"/>
      <c r="EZ164" s="700"/>
      <c r="FA164" s="700"/>
      <c r="FB164" s="700"/>
      <c r="FC164" s="700"/>
      <c r="FD164" s="700"/>
      <c r="FE164" s="700"/>
      <c r="FF164" s="700"/>
      <c r="FG164" s="700"/>
      <c r="FH164" s="700"/>
      <c r="FI164" s="700"/>
      <c r="FJ164" s="700"/>
      <c r="FK164" s="700"/>
      <c r="FL164" s="700"/>
      <c r="FM164" s="700"/>
      <c r="FN164" s="700"/>
      <c r="FO164" s="700"/>
      <c r="FP164" s="700"/>
      <c r="FQ164" s="700"/>
      <c r="FR164" s="700"/>
      <c r="FS164" s="700"/>
      <c r="FT164" s="700"/>
      <c r="FU164" s="700"/>
      <c r="FV164" s="700"/>
      <c r="FW164" s="700"/>
      <c r="FX164" s="700"/>
      <c r="FY164" s="8"/>
      <c r="FZ164" s="8"/>
      <c r="GA164" s="8"/>
      <c r="GB164" s="8"/>
      <c r="GC164" s="8"/>
      <c r="GD164" s="8"/>
      <c r="GE164" s="8"/>
      <c r="GF164" s="338"/>
    </row>
    <row r="165" spans="1:188" s="333" customFormat="1" ht="3.75" customHeight="1" x14ac:dyDescent="0.75">
      <c r="A165" s="384"/>
      <c r="B165" s="375"/>
      <c r="C165" s="375"/>
      <c r="D165" s="375"/>
      <c r="E165" s="375"/>
      <c r="F165" s="381"/>
      <c r="G165" s="381"/>
      <c r="H165" s="381"/>
      <c r="I165" s="381"/>
      <c r="J165" s="381"/>
      <c r="K165" s="381"/>
      <c r="L165" s="381"/>
      <c r="M165" s="381"/>
      <c r="N165" s="381"/>
      <c r="O165" s="381"/>
      <c r="P165" s="381"/>
      <c r="Q165" s="381"/>
      <c r="R165" s="381"/>
      <c r="S165" s="381"/>
      <c r="T165" s="381"/>
      <c r="U165" s="381"/>
      <c r="V165" s="381"/>
      <c r="W165" s="381"/>
      <c r="X165" s="381"/>
      <c r="Y165" s="381"/>
      <c r="Z165" s="381"/>
      <c r="AA165" s="381"/>
      <c r="AB165" s="381"/>
      <c r="AC165" s="381"/>
      <c r="AD165" s="381"/>
      <c r="AE165" s="381"/>
      <c r="AF165" s="381"/>
      <c r="AG165" s="381"/>
      <c r="AH165" s="381"/>
      <c r="AI165" s="381"/>
      <c r="AJ165" s="381"/>
      <c r="AK165" s="381"/>
      <c r="AL165" s="381"/>
      <c r="AM165" s="381"/>
      <c r="AN165" s="381"/>
      <c r="AO165" s="381"/>
      <c r="AP165" s="381"/>
      <c r="AQ165" s="381"/>
      <c r="AR165" s="381"/>
      <c r="AS165" s="381"/>
      <c r="AT165" s="381"/>
      <c r="AU165" s="381"/>
      <c r="AV165" s="381"/>
      <c r="AW165" s="381"/>
      <c r="AX165" s="381"/>
      <c r="AY165" s="381"/>
      <c r="AZ165" s="381"/>
      <c r="BA165" s="381"/>
      <c r="BB165" s="381"/>
      <c r="BC165" s="381"/>
      <c r="BD165" s="381"/>
      <c r="BE165" s="381"/>
      <c r="BF165" s="381"/>
      <c r="BG165" s="381"/>
      <c r="BH165" s="381"/>
      <c r="BI165" s="381"/>
      <c r="BJ165" s="381"/>
      <c r="BK165" s="381"/>
      <c r="BL165" s="381"/>
      <c r="BM165" s="381"/>
      <c r="BN165" s="381"/>
      <c r="BO165" s="381"/>
      <c r="BP165" s="381"/>
      <c r="BQ165" s="381"/>
      <c r="BR165" s="381"/>
      <c r="BS165" s="381"/>
      <c r="BT165" s="381"/>
      <c r="BU165" s="381"/>
      <c r="BV165" s="381"/>
      <c r="BW165" s="381"/>
      <c r="BX165" s="381"/>
      <c r="BY165" s="381"/>
      <c r="BZ165" s="381"/>
      <c r="CA165" s="381"/>
      <c r="CB165" s="381"/>
      <c r="CC165" s="381"/>
      <c r="CD165" s="381"/>
      <c r="CE165" s="381"/>
      <c r="CF165" s="381"/>
      <c r="CG165" s="381"/>
      <c r="CH165" s="381"/>
      <c r="CI165" s="381"/>
      <c r="CJ165" s="381"/>
      <c r="CK165" s="381"/>
      <c r="CL165" s="381"/>
      <c r="CM165" s="381"/>
      <c r="CN165" s="381"/>
      <c r="CO165" s="381"/>
      <c r="CP165" s="381"/>
      <c r="CQ165" s="381"/>
      <c r="CR165" s="381"/>
      <c r="CS165" s="381"/>
      <c r="CT165" s="381"/>
      <c r="CU165" s="381"/>
      <c r="CV165" s="381"/>
      <c r="CW165" s="381"/>
      <c r="CX165" s="381"/>
      <c r="CY165" s="381"/>
      <c r="CZ165" s="381"/>
      <c r="DA165" s="381"/>
      <c r="DB165" s="381"/>
      <c r="DC165" s="381"/>
      <c r="DD165" s="381"/>
      <c r="DE165" s="381"/>
      <c r="DF165" s="381"/>
      <c r="DG165" s="381"/>
      <c r="DH165" s="381"/>
      <c r="DI165" s="381"/>
      <c r="DJ165" s="381"/>
      <c r="DK165" s="359"/>
      <c r="DL165" s="381"/>
      <c r="DM165" s="381"/>
      <c r="DN165" s="381"/>
      <c r="DO165" s="381"/>
      <c r="DP165" s="381"/>
      <c r="DQ165" s="8"/>
      <c r="DR165" s="8"/>
      <c r="DS165" s="301"/>
      <c r="DT165" s="301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338"/>
    </row>
    <row r="166" spans="1:188" s="333" customFormat="1" ht="3.75" customHeight="1" x14ac:dyDescent="0.75">
      <c r="A166" s="374"/>
      <c r="B166" s="375"/>
      <c r="C166" s="375"/>
      <c r="D166" s="375"/>
      <c r="E166" s="375"/>
      <c r="F166" s="381"/>
      <c r="G166" s="381"/>
      <c r="H166" s="381"/>
      <c r="I166" s="381"/>
      <c r="J166" s="381"/>
      <c r="K166" s="381"/>
      <c r="L166" s="381"/>
      <c r="M166" s="381"/>
      <c r="N166" s="381"/>
      <c r="O166" s="381"/>
      <c r="P166" s="381"/>
      <c r="Q166" s="381"/>
      <c r="R166" s="381"/>
      <c r="S166" s="381"/>
      <c r="T166" s="381"/>
      <c r="U166" s="381"/>
      <c r="V166" s="381"/>
      <c r="W166" s="381"/>
      <c r="X166" s="381"/>
      <c r="Y166" s="381"/>
      <c r="Z166" s="381"/>
      <c r="AA166" s="381"/>
      <c r="AB166" s="381"/>
      <c r="AC166" s="381"/>
      <c r="AD166" s="381"/>
      <c r="AE166" s="381"/>
      <c r="AF166" s="381"/>
      <c r="AG166" s="381"/>
      <c r="AH166" s="381"/>
      <c r="AI166" s="381"/>
      <c r="AJ166" s="381"/>
      <c r="AK166" s="381"/>
      <c r="AL166" s="381"/>
      <c r="AM166" s="381"/>
      <c r="AN166" s="381"/>
      <c r="AO166" s="381"/>
      <c r="AP166" s="381"/>
      <c r="AQ166" s="381"/>
      <c r="AR166" s="381"/>
      <c r="AS166" s="381"/>
      <c r="AT166" s="381"/>
      <c r="AU166" s="381"/>
      <c r="AV166" s="381"/>
      <c r="AW166" s="381"/>
      <c r="AX166" s="381"/>
      <c r="AY166" s="381"/>
      <c r="AZ166" s="381"/>
      <c r="BA166" s="381"/>
      <c r="BB166" s="381"/>
      <c r="BC166" s="381"/>
      <c r="BD166" s="381"/>
      <c r="BE166" s="381"/>
      <c r="BF166" s="381"/>
      <c r="BG166" s="381"/>
      <c r="BH166" s="381"/>
      <c r="BI166" s="381"/>
      <c r="BJ166" s="381"/>
      <c r="BK166" s="381"/>
      <c r="BL166" s="381"/>
      <c r="BM166" s="381"/>
      <c r="BN166" s="381"/>
      <c r="BO166" s="381"/>
      <c r="BP166" s="381"/>
      <c r="BQ166" s="381"/>
      <c r="BR166" s="381"/>
      <c r="BS166" s="381"/>
      <c r="BT166" s="381"/>
      <c r="BU166" s="381"/>
      <c r="BV166" s="381"/>
      <c r="BW166" s="381"/>
      <c r="BX166" s="381"/>
      <c r="BY166" s="381"/>
      <c r="BZ166" s="381"/>
      <c r="CA166" s="381"/>
      <c r="CB166" s="381"/>
      <c r="CC166" s="381"/>
      <c r="CD166" s="381"/>
      <c r="CE166" s="381"/>
      <c r="CF166" s="381"/>
      <c r="CG166" s="381"/>
      <c r="CH166" s="381"/>
      <c r="CI166" s="381"/>
      <c r="CJ166" s="381"/>
      <c r="CK166" s="381"/>
      <c r="CL166" s="381"/>
      <c r="CM166" s="381"/>
      <c r="CN166" s="381"/>
      <c r="CO166" s="381"/>
      <c r="CP166" s="381"/>
      <c r="CQ166" s="381"/>
      <c r="CR166" s="381"/>
      <c r="CS166" s="381"/>
      <c r="CT166" s="381"/>
      <c r="CU166" s="381"/>
      <c r="CV166" s="381"/>
      <c r="CW166" s="381"/>
      <c r="CX166" s="381"/>
      <c r="CY166" s="381"/>
      <c r="CZ166" s="381"/>
      <c r="DA166" s="381"/>
      <c r="DB166" s="381"/>
      <c r="DC166" s="381"/>
      <c r="DD166" s="381"/>
      <c r="DE166" s="381"/>
      <c r="DF166" s="381"/>
      <c r="DG166" s="381"/>
      <c r="DH166" s="381"/>
      <c r="DI166" s="381"/>
      <c r="DJ166" s="381"/>
      <c r="DK166" s="359"/>
      <c r="DL166" s="381"/>
      <c r="DM166" s="381"/>
      <c r="DN166" s="381"/>
      <c r="DO166" s="381"/>
      <c r="DP166" s="381"/>
      <c r="DQ166" s="8"/>
      <c r="DR166" s="8"/>
      <c r="DS166" s="301"/>
      <c r="DT166" s="301"/>
      <c r="DU166" s="8"/>
      <c r="DV166" s="382"/>
      <c r="DW166" s="382"/>
      <c r="DX166" s="382"/>
      <c r="DY166" s="382"/>
      <c r="DZ166" s="382"/>
      <c r="EA166" s="382"/>
      <c r="EB166" s="382"/>
      <c r="EC166" s="382"/>
      <c r="ED166" s="382"/>
      <c r="EE166" s="382"/>
      <c r="EF166" s="385"/>
      <c r="EG166" s="386"/>
      <c r="EH166" s="386"/>
      <c r="EI166" s="386"/>
      <c r="EJ166" s="386"/>
      <c r="EK166" s="386"/>
      <c r="EL166" s="386"/>
      <c r="EM166" s="386"/>
      <c r="EN166" s="378"/>
      <c r="EO166" s="378"/>
      <c r="EP166" s="378"/>
      <c r="EQ166" s="378"/>
      <c r="ER166" s="378"/>
      <c r="ES166" s="378"/>
      <c r="ET166" s="378"/>
      <c r="EU166" s="386"/>
      <c r="EV166" s="386"/>
      <c r="EW166" s="386"/>
      <c r="EX166" s="386"/>
      <c r="EY166" s="386"/>
      <c r="EZ166" s="386"/>
      <c r="FA166" s="386"/>
      <c r="FB166" s="386"/>
      <c r="FC166" s="386"/>
      <c r="FD166" s="386"/>
      <c r="FE166" s="386"/>
      <c r="FF166" s="386"/>
      <c r="FG166" s="386"/>
      <c r="FH166" s="386"/>
      <c r="FI166" s="386"/>
      <c r="FJ166" s="386"/>
      <c r="FK166" s="386"/>
      <c r="FL166" s="386"/>
      <c r="FM166" s="386"/>
      <c r="FN166" s="386"/>
      <c r="FO166" s="386"/>
      <c r="FP166" s="386"/>
      <c r="FQ166" s="378"/>
      <c r="FR166" s="378"/>
      <c r="FS166" s="378"/>
      <c r="FT166" s="378"/>
      <c r="FU166" s="378"/>
      <c r="FV166" s="378"/>
      <c r="FW166" s="386"/>
      <c r="FX166" s="386"/>
      <c r="FY166" s="386"/>
      <c r="FZ166" s="386"/>
      <c r="GA166" s="386"/>
      <c r="GB166" s="386"/>
      <c r="GC166" s="386"/>
      <c r="GD166" s="386"/>
      <c r="GE166" s="8"/>
      <c r="GF166" s="338"/>
    </row>
    <row r="167" spans="1:188" s="333" customFormat="1" ht="3.75" customHeight="1" x14ac:dyDescent="0.75">
      <c r="A167" s="374"/>
      <c r="B167" s="375"/>
      <c r="C167" s="375"/>
      <c r="D167" s="375"/>
      <c r="E167" s="375"/>
      <c r="F167" s="375"/>
      <c r="G167" s="375"/>
      <c r="H167" s="375"/>
      <c r="I167" s="375"/>
      <c r="J167" s="375"/>
      <c r="K167" s="375"/>
      <c r="L167" s="375"/>
      <c r="M167" s="375"/>
      <c r="N167" s="375"/>
      <c r="O167" s="375"/>
      <c r="P167" s="375"/>
      <c r="Q167" s="375"/>
      <c r="R167" s="375"/>
      <c r="S167" s="375"/>
      <c r="T167" s="375"/>
      <c r="U167" s="375"/>
      <c r="V167" s="375"/>
      <c r="W167" s="375"/>
      <c r="X167" s="375"/>
      <c r="Y167" s="375"/>
      <c r="Z167" s="375"/>
      <c r="AA167" s="375"/>
      <c r="AB167" s="375"/>
      <c r="AC167" s="375"/>
      <c r="AD167" s="375"/>
      <c r="AE167" s="375"/>
      <c r="AF167" s="375"/>
      <c r="AG167" s="375"/>
      <c r="AH167" s="375"/>
      <c r="AI167" s="375"/>
      <c r="AJ167" s="375"/>
      <c r="AK167" s="375"/>
      <c r="AL167" s="375"/>
      <c r="AM167" s="375"/>
      <c r="AN167" s="375"/>
      <c r="AO167" s="375"/>
      <c r="AP167" s="375"/>
      <c r="AQ167" s="375"/>
      <c r="AR167" s="375"/>
      <c r="AS167" s="375"/>
      <c r="AT167" s="375"/>
      <c r="AU167" s="375"/>
      <c r="AV167" s="375"/>
      <c r="AW167" s="375"/>
      <c r="AX167" s="375"/>
      <c r="AY167" s="375"/>
      <c r="AZ167" s="375"/>
      <c r="BA167" s="375"/>
      <c r="BB167" s="375"/>
      <c r="BC167" s="375"/>
      <c r="BD167" s="375"/>
      <c r="BE167" s="375"/>
      <c r="BF167" s="375"/>
      <c r="BG167" s="375"/>
      <c r="BH167" s="375"/>
      <c r="BI167" s="375"/>
      <c r="BJ167" s="375"/>
      <c r="BK167" s="375"/>
      <c r="BL167" s="375"/>
      <c r="BM167" s="375"/>
      <c r="BN167" s="375"/>
      <c r="BO167" s="375"/>
      <c r="BP167" s="375"/>
      <c r="BQ167" s="375"/>
      <c r="BR167" s="375"/>
      <c r="BS167" s="375"/>
      <c r="BT167" s="375"/>
      <c r="BU167" s="375"/>
      <c r="BV167" s="375"/>
      <c r="BW167" s="375"/>
      <c r="BX167" s="375"/>
      <c r="BY167" s="375"/>
      <c r="BZ167" s="375"/>
      <c r="CA167" s="375"/>
      <c r="CB167" s="375"/>
      <c r="CC167" s="375"/>
      <c r="CD167" s="375"/>
      <c r="CE167" s="375"/>
      <c r="CF167" s="375"/>
      <c r="CG167" s="375"/>
      <c r="CH167" s="375"/>
      <c r="CI167" s="375"/>
      <c r="CJ167" s="375"/>
      <c r="CK167" s="375"/>
      <c r="CL167" s="375"/>
      <c r="CM167" s="375"/>
      <c r="CN167" s="375"/>
      <c r="CO167" s="375"/>
      <c r="CP167" s="375"/>
      <c r="CQ167" s="375"/>
      <c r="CR167" s="375"/>
      <c r="CS167" s="375"/>
      <c r="CT167" s="375"/>
      <c r="CU167" s="375"/>
      <c r="CV167" s="375"/>
      <c r="CW167" s="375"/>
      <c r="CX167" s="375"/>
      <c r="CY167" s="375"/>
      <c r="CZ167" s="375"/>
      <c r="DA167" s="375"/>
      <c r="DB167" s="375"/>
      <c r="DC167" s="375"/>
      <c r="DD167" s="375"/>
      <c r="DE167" s="375"/>
      <c r="DF167" s="375"/>
      <c r="DG167" s="375"/>
      <c r="DH167" s="375"/>
      <c r="DI167" s="375"/>
      <c r="DJ167" s="375"/>
      <c r="DK167" s="387"/>
      <c r="DL167" s="375"/>
      <c r="DM167" s="375"/>
      <c r="DN167" s="375"/>
      <c r="DO167" s="375"/>
      <c r="DP167" s="375"/>
      <c r="DQ167" s="375"/>
      <c r="DR167" s="375"/>
      <c r="DS167" s="8"/>
      <c r="DT167" s="8"/>
      <c r="DU167" s="8"/>
      <c r="DV167" s="382"/>
      <c r="DW167" s="382"/>
      <c r="DX167" s="382"/>
      <c r="DY167" s="382"/>
      <c r="DZ167" s="382"/>
      <c r="EA167" s="382"/>
      <c r="EB167" s="382"/>
      <c r="EC167" s="382"/>
      <c r="ED167" s="382"/>
      <c r="EE167" s="382"/>
      <c r="EF167" s="386"/>
      <c r="EG167" s="386"/>
      <c r="EH167" s="386"/>
      <c r="EI167" s="386"/>
      <c r="EJ167" s="386"/>
      <c r="EK167" s="386"/>
      <c r="EL167" s="386"/>
      <c r="EM167" s="386"/>
      <c r="EN167" s="378"/>
      <c r="EO167" s="378"/>
      <c r="EP167" s="378"/>
      <c r="EQ167" s="378"/>
      <c r="ER167" s="378"/>
      <c r="ES167" s="378"/>
      <c r="ET167" s="378"/>
      <c r="EU167" s="386"/>
      <c r="EV167" s="386"/>
      <c r="EW167" s="386"/>
      <c r="EX167" s="386"/>
      <c r="EY167" s="386"/>
      <c r="EZ167" s="386"/>
      <c r="FA167" s="386"/>
      <c r="FB167" s="386"/>
      <c r="FC167" s="386"/>
      <c r="FD167" s="386"/>
      <c r="FE167" s="386"/>
      <c r="FF167" s="386"/>
      <c r="FG167" s="386"/>
      <c r="FH167" s="386"/>
      <c r="FI167" s="386"/>
      <c r="FJ167" s="386"/>
      <c r="FK167" s="386"/>
      <c r="FL167" s="386"/>
      <c r="FM167" s="386"/>
      <c r="FN167" s="386"/>
      <c r="FO167" s="386"/>
      <c r="FP167" s="386"/>
      <c r="FQ167" s="378"/>
      <c r="FR167" s="378"/>
      <c r="FS167" s="378"/>
      <c r="FT167" s="378"/>
      <c r="FU167" s="378"/>
      <c r="FV167" s="378"/>
      <c r="FW167" s="386"/>
      <c r="FX167" s="386"/>
      <c r="FY167" s="386"/>
      <c r="FZ167" s="386"/>
      <c r="GA167" s="386"/>
      <c r="GB167" s="386"/>
      <c r="GC167" s="386"/>
      <c r="GD167" s="386"/>
      <c r="GE167" s="8"/>
      <c r="GF167" s="338"/>
    </row>
    <row r="168" spans="1:188" s="333" customFormat="1" ht="3.75" customHeight="1" x14ac:dyDescent="0.75">
      <c r="A168" s="374"/>
      <c r="B168" s="375"/>
      <c r="C168" s="375"/>
      <c r="D168" s="375"/>
      <c r="E168" s="375"/>
      <c r="F168" s="375"/>
      <c r="G168" s="375"/>
      <c r="H168" s="375"/>
      <c r="I168" s="375"/>
      <c r="J168" s="375"/>
      <c r="K168" s="375"/>
      <c r="L168" s="375"/>
      <c r="M168" s="375"/>
      <c r="N168" s="375"/>
      <c r="O168" s="375"/>
      <c r="P168" s="375"/>
      <c r="Q168" s="375"/>
      <c r="R168" s="375"/>
      <c r="S168" s="375"/>
      <c r="T168" s="375"/>
      <c r="U168" s="375"/>
      <c r="V168" s="375"/>
      <c r="W168" s="375"/>
      <c r="X168" s="375"/>
      <c r="Y168" s="375"/>
      <c r="Z168" s="375"/>
      <c r="AA168" s="375"/>
      <c r="AB168" s="375"/>
      <c r="AC168" s="375"/>
      <c r="AD168" s="375"/>
      <c r="AE168" s="375"/>
      <c r="AF168" s="375"/>
      <c r="AG168" s="375"/>
      <c r="AH168" s="375"/>
      <c r="AI168" s="375"/>
      <c r="AJ168" s="375"/>
      <c r="AK168" s="375"/>
      <c r="AL168" s="375"/>
      <c r="AM168" s="375"/>
      <c r="AN168" s="375"/>
      <c r="AO168" s="375"/>
      <c r="AP168" s="375"/>
      <c r="AQ168" s="375"/>
      <c r="AR168" s="375"/>
      <c r="AS168" s="375"/>
      <c r="AT168" s="375"/>
      <c r="AU168" s="375"/>
      <c r="AV168" s="375"/>
      <c r="AW168" s="375"/>
      <c r="AX168" s="375"/>
      <c r="AY168" s="375"/>
      <c r="AZ168" s="375"/>
      <c r="BA168" s="375"/>
      <c r="BB168" s="375"/>
      <c r="BC168" s="375"/>
      <c r="BD168" s="375"/>
      <c r="BE168" s="375"/>
      <c r="BF168" s="375"/>
      <c r="BG168" s="375"/>
      <c r="BH168" s="375"/>
      <c r="BI168" s="375"/>
      <c r="BJ168" s="375"/>
      <c r="BK168" s="375"/>
      <c r="BL168" s="375"/>
      <c r="BM168" s="375"/>
      <c r="BN168" s="375"/>
      <c r="BO168" s="375"/>
      <c r="BP168" s="375"/>
      <c r="BQ168" s="375"/>
      <c r="BR168" s="375"/>
      <c r="BS168" s="375"/>
      <c r="BT168" s="375"/>
      <c r="BU168" s="375"/>
      <c r="BV168" s="375"/>
      <c r="BW168" s="375"/>
      <c r="BX168" s="375"/>
      <c r="BY168" s="375"/>
      <c r="BZ168" s="375"/>
      <c r="CA168" s="375"/>
      <c r="CB168" s="375"/>
      <c r="CC168" s="375"/>
      <c r="CD168" s="375"/>
      <c r="CE168" s="375"/>
      <c r="CF168" s="375"/>
      <c r="CG168" s="375"/>
      <c r="CH168" s="375"/>
      <c r="CI168" s="375"/>
      <c r="CJ168" s="375"/>
      <c r="CK168" s="375"/>
      <c r="CL168" s="375"/>
      <c r="CM168" s="375"/>
      <c r="CN168" s="375"/>
      <c r="CO168" s="375"/>
      <c r="CP168" s="375"/>
      <c r="CQ168" s="375"/>
      <c r="CR168" s="375"/>
      <c r="CS168" s="375"/>
      <c r="CT168" s="375"/>
      <c r="CU168" s="375"/>
      <c r="CV168" s="375"/>
      <c r="CW168" s="375"/>
      <c r="CX168" s="375"/>
      <c r="CY168" s="375"/>
      <c r="CZ168" s="375"/>
      <c r="DA168" s="375"/>
      <c r="DB168" s="375"/>
      <c r="DC168" s="375"/>
      <c r="DD168" s="375"/>
      <c r="DE168" s="375"/>
      <c r="DF168" s="375"/>
      <c r="DG168" s="375"/>
      <c r="DH168" s="375"/>
      <c r="DI168" s="375"/>
      <c r="DJ168" s="375"/>
      <c r="DK168" s="387"/>
      <c r="DL168" s="375"/>
      <c r="DM168" s="375"/>
      <c r="DN168" s="375"/>
      <c r="DO168" s="375"/>
      <c r="DP168" s="375"/>
      <c r="DQ168" s="375"/>
      <c r="DR168" s="375"/>
      <c r="DS168" s="8"/>
      <c r="DT168" s="8"/>
      <c r="DU168" s="8"/>
      <c r="DV168" s="382"/>
      <c r="DW168" s="382"/>
      <c r="DX168" s="382"/>
      <c r="DY168" s="382"/>
      <c r="DZ168" s="382"/>
      <c r="EA168" s="382"/>
      <c r="EB168" s="382"/>
      <c r="EC168" s="382"/>
      <c r="ED168" s="382"/>
      <c r="EE168" s="382"/>
      <c r="EF168" s="386"/>
      <c r="EG168" s="386"/>
      <c r="EH168" s="386"/>
      <c r="EI168" s="386"/>
      <c r="EJ168" s="386"/>
      <c r="EK168" s="386"/>
      <c r="EL168" s="386"/>
      <c r="EM168" s="386"/>
      <c r="EN168" s="378"/>
      <c r="EO168" s="378"/>
      <c r="EP168" s="378"/>
      <c r="EQ168" s="378"/>
      <c r="ER168" s="378"/>
      <c r="ES168" s="378"/>
      <c r="ET168" s="378"/>
      <c r="EU168" s="386"/>
      <c r="EV168" s="386"/>
      <c r="EW168" s="386"/>
      <c r="EX168" s="386"/>
      <c r="EY168" s="386"/>
      <c r="EZ168" s="386"/>
      <c r="FA168" s="386"/>
      <c r="FB168" s="386"/>
      <c r="FC168" s="386"/>
      <c r="FD168" s="386"/>
      <c r="FE168" s="386"/>
      <c r="FF168" s="386"/>
      <c r="FG168" s="386"/>
      <c r="FH168" s="386"/>
      <c r="FI168" s="386"/>
      <c r="FJ168" s="386"/>
      <c r="FK168" s="386"/>
      <c r="FL168" s="386"/>
      <c r="FM168" s="386"/>
      <c r="FN168" s="386"/>
      <c r="FO168" s="386"/>
      <c r="FP168" s="386"/>
      <c r="FQ168" s="378"/>
      <c r="FR168" s="378"/>
      <c r="FS168" s="378"/>
      <c r="FT168" s="378"/>
      <c r="FU168" s="378"/>
      <c r="FV168" s="378"/>
      <c r="FW168" s="386"/>
      <c r="FX168" s="386"/>
      <c r="FY168" s="386"/>
      <c r="FZ168" s="386"/>
      <c r="GA168" s="386"/>
      <c r="GB168" s="386"/>
      <c r="GC168" s="386"/>
      <c r="GD168" s="386"/>
      <c r="GE168" s="8"/>
      <c r="GF168" s="338"/>
    </row>
    <row r="169" spans="1:188" s="333" customFormat="1" ht="3.75" customHeight="1" x14ac:dyDescent="0.75">
      <c r="A169" s="374"/>
      <c r="B169" s="375"/>
      <c r="C169" s="375"/>
      <c r="D169" s="375"/>
      <c r="E169" s="375"/>
      <c r="F169" s="375"/>
      <c r="G169" s="375"/>
      <c r="H169" s="375"/>
      <c r="I169" s="375"/>
      <c r="J169" s="375"/>
      <c r="K169" s="375"/>
      <c r="L169" s="375"/>
      <c r="M169" s="375"/>
      <c r="N169" s="375"/>
      <c r="O169" s="375"/>
      <c r="P169" s="375"/>
      <c r="Q169" s="375"/>
      <c r="R169" s="375"/>
      <c r="S169" s="375"/>
      <c r="T169" s="375"/>
      <c r="U169" s="375"/>
      <c r="V169" s="375"/>
      <c r="W169" s="375"/>
      <c r="X169" s="375"/>
      <c r="Y169" s="375"/>
      <c r="Z169" s="375"/>
      <c r="AA169" s="375"/>
      <c r="AB169" s="375"/>
      <c r="AC169" s="375"/>
      <c r="AD169" s="375"/>
      <c r="AE169" s="375"/>
      <c r="AF169" s="375"/>
      <c r="AG169" s="375"/>
      <c r="AH169" s="375"/>
      <c r="AI169" s="375"/>
      <c r="AJ169" s="375"/>
      <c r="AK169" s="375"/>
      <c r="AL169" s="375"/>
      <c r="AM169" s="375"/>
      <c r="AN169" s="375"/>
      <c r="AO169" s="375"/>
      <c r="AP169" s="375"/>
      <c r="AQ169" s="375"/>
      <c r="AR169" s="375"/>
      <c r="AS169" s="375"/>
      <c r="AT169" s="375"/>
      <c r="AU169" s="375"/>
      <c r="AV169" s="375"/>
      <c r="AW169" s="375"/>
      <c r="AX169" s="375"/>
      <c r="AY169" s="375"/>
      <c r="AZ169" s="375"/>
      <c r="BA169" s="375"/>
      <c r="BB169" s="375"/>
      <c r="BC169" s="375"/>
      <c r="BD169" s="375"/>
      <c r="BE169" s="375"/>
      <c r="BF169" s="375"/>
      <c r="BG169" s="375"/>
      <c r="BH169" s="375"/>
      <c r="BI169" s="375"/>
      <c r="BJ169" s="375"/>
      <c r="BK169" s="375"/>
      <c r="BL169" s="375"/>
      <c r="BM169" s="375"/>
      <c r="BN169" s="375"/>
      <c r="BO169" s="375"/>
      <c r="BP169" s="375"/>
      <c r="BQ169" s="375"/>
      <c r="BR169" s="375"/>
      <c r="BS169" s="375"/>
      <c r="BT169" s="375"/>
      <c r="BU169" s="375"/>
      <c r="BV169" s="375"/>
      <c r="BW169" s="375"/>
      <c r="BX169" s="375"/>
      <c r="BY169" s="375"/>
      <c r="BZ169" s="375"/>
      <c r="CA169" s="375"/>
      <c r="CB169" s="375"/>
      <c r="CC169" s="375"/>
      <c r="CD169" s="375"/>
      <c r="CE169" s="375"/>
      <c r="CF169" s="375"/>
      <c r="CG169" s="375"/>
      <c r="CH169" s="375"/>
      <c r="CI169" s="375"/>
      <c r="CJ169" s="375"/>
      <c r="CK169" s="375"/>
      <c r="CL169" s="375"/>
      <c r="CM169" s="375"/>
      <c r="CN169" s="375"/>
      <c r="CO169" s="375"/>
      <c r="CP169" s="375"/>
      <c r="CQ169" s="375"/>
      <c r="CR169" s="375"/>
      <c r="CS169" s="375"/>
      <c r="CT169" s="375"/>
      <c r="CU169" s="375"/>
      <c r="CV169" s="375"/>
      <c r="CW169" s="375"/>
      <c r="CX169" s="375"/>
      <c r="CY169" s="375"/>
      <c r="CZ169" s="375"/>
      <c r="DA169" s="375"/>
      <c r="DB169" s="375"/>
      <c r="DC169" s="375"/>
      <c r="DD169" s="375"/>
      <c r="DE169" s="375"/>
      <c r="DF169" s="375"/>
      <c r="DG169" s="375"/>
      <c r="DH169" s="375"/>
      <c r="DI169" s="375"/>
      <c r="DJ169" s="375"/>
      <c r="DK169" s="387"/>
      <c r="DL169" s="375"/>
      <c r="DM169" s="375"/>
      <c r="DN169" s="375"/>
      <c r="DO169" s="375"/>
      <c r="DP169" s="375"/>
      <c r="DQ169" s="375"/>
      <c r="DR169" s="375"/>
      <c r="DS169" s="8"/>
      <c r="DT169" s="8"/>
      <c r="DU169" s="8"/>
      <c r="DV169" s="382"/>
      <c r="DW169" s="382"/>
      <c r="DX169" s="382"/>
      <c r="DY169" s="382"/>
      <c r="DZ169" s="382"/>
      <c r="EA169" s="382"/>
      <c r="EB169" s="382"/>
      <c r="EC169" s="382"/>
      <c r="ED169" s="382"/>
      <c r="EE169" s="382"/>
      <c r="EF169" s="386"/>
      <c r="EG169" s="386"/>
      <c r="EH169" s="386"/>
      <c r="EI169" s="386"/>
      <c r="EJ169" s="386"/>
      <c r="EK169" s="386"/>
      <c r="EL169" s="386"/>
      <c r="EM169" s="386"/>
      <c r="EN169" s="378"/>
      <c r="EO169" s="378"/>
      <c r="EP169" s="378"/>
      <c r="EQ169" s="378"/>
      <c r="ER169" s="378"/>
      <c r="ES169" s="378"/>
      <c r="ET169" s="378"/>
      <c r="EU169" s="386"/>
      <c r="EV169" s="386"/>
      <c r="EW169" s="386"/>
      <c r="EX169" s="386"/>
      <c r="EY169" s="386"/>
      <c r="EZ169" s="386"/>
      <c r="FA169" s="386"/>
      <c r="FB169" s="386"/>
      <c r="FC169" s="386"/>
      <c r="FD169" s="386"/>
      <c r="FE169" s="386"/>
      <c r="FF169" s="386"/>
      <c r="FG169" s="386"/>
      <c r="FH169" s="386"/>
      <c r="FI169" s="386"/>
      <c r="FJ169" s="386"/>
      <c r="FK169" s="386"/>
      <c r="FL169" s="386"/>
      <c r="FM169" s="386"/>
      <c r="FN169" s="386"/>
      <c r="FO169" s="386"/>
      <c r="FP169" s="386"/>
      <c r="FQ169" s="378"/>
      <c r="FR169" s="378"/>
      <c r="FS169" s="378"/>
      <c r="FT169" s="378"/>
      <c r="FU169" s="378"/>
      <c r="FV169" s="378"/>
      <c r="FW169" s="386"/>
      <c r="FX169" s="386"/>
      <c r="FY169" s="386"/>
      <c r="FZ169" s="386"/>
      <c r="GA169" s="386"/>
      <c r="GB169" s="386"/>
      <c r="GC169" s="386"/>
      <c r="GD169" s="386"/>
      <c r="GE169" s="8"/>
      <c r="GF169" s="338"/>
    </row>
    <row r="170" spans="1:188" s="333" customFormat="1" ht="3.75" customHeight="1" x14ac:dyDescent="0.75">
      <c r="A170" s="358"/>
      <c r="B170" s="381"/>
      <c r="C170" s="381"/>
      <c r="D170" s="381"/>
      <c r="E170" s="381"/>
      <c r="F170" s="381"/>
      <c r="G170" s="381"/>
      <c r="H170" s="381"/>
      <c r="I170" s="381"/>
      <c r="J170" s="381"/>
      <c r="K170" s="381"/>
      <c r="L170" s="381"/>
      <c r="M170" s="381"/>
      <c r="N170" s="381"/>
      <c r="O170" s="381"/>
      <c r="P170" s="381"/>
      <c r="Q170" s="381"/>
      <c r="R170" s="381"/>
      <c r="S170" s="381"/>
      <c r="T170" s="381"/>
      <c r="U170" s="381"/>
      <c r="V170" s="381"/>
      <c r="W170" s="381"/>
      <c r="X170" s="381"/>
      <c r="Y170" s="388"/>
      <c r="Z170" s="388"/>
      <c r="AA170" s="388"/>
      <c r="AB170" s="388"/>
      <c r="AC170" s="388"/>
      <c r="AD170" s="388"/>
      <c r="AE170" s="388"/>
      <c r="AF170" s="388"/>
      <c r="AG170" s="388"/>
      <c r="AH170" s="381"/>
      <c r="AI170" s="381"/>
      <c r="AJ170" s="381"/>
      <c r="AK170" s="381"/>
      <c r="AL170" s="381"/>
      <c r="AM170" s="381"/>
      <c r="AN170" s="381"/>
      <c r="AO170" s="381"/>
      <c r="AP170" s="381"/>
      <c r="AQ170" s="381"/>
      <c r="AR170" s="381"/>
      <c r="AS170" s="381"/>
      <c r="AT170" s="381"/>
      <c r="AU170" s="381"/>
      <c r="AV170" s="381"/>
      <c r="AW170" s="381"/>
      <c r="AX170" s="381"/>
      <c r="AY170" s="381"/>
      <c r="AZ170" s="381"/>
      <c r="BA170" s="381"/>
      <c r="BB170" s="381"/>
      <c r="BC170" s="381"/>
      <c r="BD170" s="381"/>
      <c r="BE170" s="381"/>
      <c r="BF170" s="381"/>
      <c r="BG170" s="381"/>
      <c r="BH170" s="381"/>
      <c r="BI170" s="381"/>
      <c r="BJ170" s="381"/>
      <c r="BK170" s="381"/>
      <c r="BL170" s="381"/>
      <c r="BM170" s="381"/>
      <c r="BN170" s="381"/>
      <c r="BO170" s="381"/>
      <c r="BP170" s="381"/>
      <c r="BQ170" s="381"/>
      <c r="BR170" s="381"/>
      <c r="BS170" s="381"/>
      <c r="BT170" s="381"/>
      <c r="BU170" s="381"/>
      <c r="BV170" s="381"/>
      <c r="BW170" s="381"/>
      <c r="BX170" s="381"/>
      <c r="BY170" s="381"/>
      <c r="BZ170" s="381"/>
      <c r="CA170" s="381"/>
      <c r="CB170" s="381"/>
      <c r="CC170" s="381"/>
      <c r="CD170" s="381"/>
      <c r="CE170" s="381"/>
      <c r="CF170" s="381"/>
      <c r="CG170" s="381"/>
      <c r="CH170" s="381"/>
      <c r="CI170" s="381"/>
      <c r="CJ170" s="381"/>
      <c r="CK170" s="381"/>
      <c r="CL170" s="381"/>
      <c r="CM170" s="381"/>
      <c r="CN170" s="381"/>
      <c r="CO170" s="381"/>
      <c r="CP170" s="381"/>
      <c r="CQ170" s="381"/>
      <c r="CR170" s="381"/>
      <c r="CS170" s="388"/>
      <c r="CT170" s="388"/>
      <c r="CU170" s="388"/>
      <c r="CV170" s="388"/>
      <c r="CW170" s="381"/>
      <c r="CX170" s="381"/>
      <c r="CY170" s="381"/>
      <c r="CZ170" s="381"/>
      <c r="DA170" s="381"/>
      <c r="DB170" s="381"/>
      <c r="DC170" s="381"/>
      <c r="DD170" s="381"/>
      <c r="DE170" s="381"/>
      <c r="DF170" s="381"/>
      <c r="DG170" s="381"/>
      <c r="DH170" s="381"/>
      <c r="DI170" s="381"/>
      <c r="DJ170" s="381"/>
      <c r="DK170" s="359"/>
      <c r="DL170" s="381"/>
      <c r="DM170" s="381"/>
      <c r="DN170" s="381"/>
      <c r="DO170" s="381"/>
      <c r="DP170" s="381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338"/>
    </row>
    <row r="171" spans="1:188" s="333" customFormat="1" ht="3.75" customHeight="1" x14ac:dyDescent="0.75">
      <c r="A171" s="444"/>
      <c r="B171" s="445"/>
      <c r="C171" s="445"/>
      <c r="D171" s="445"/>
      <c r="E171" s="445"/>
      <c r="F171" s="445"/>
      <c r="G171" s="445"/>
      <c r="H171" s="445"/>
      <c r="I171" s="445"/>
      <c r="J171" s="445"/>
      <c r="K171" s="445"/>
      <c r="L171" s="445"/>
      <c r="M171" s="445"/>
      <c r="N171" s="445"/>
      <c r="O171" s="445"/>
      <c r="P171" s="445"/>
      <c r="Q171" s="445"/>
      <c r="R171" s="445"/>
      <c r="S171" s="445"/>
      <c r="T171" s="445"/>
      <c r="U171" s="445"/>
      <c r="V171" s="445"/>
      <c r="W171" s="445"/>
      <c r="X171" s="445"/>
      <c r="Y171" s="445"/>
      <c r="Z171" s="445"/>
      <c r="AA171" s="445"/>
      <c r="AB171" s="445"/>
      <c r="AC171" s="445"/>
      <c r="AD171" s="445"/>
      <c r="AE171" s="445"/>
      <c r="AF171" s="445"/>
      <c r="AG171" s="445"/>
      <c r="AH171" s="445"/>
      <c r="AI171" s="445"/>
      <c r="AJ171" s="445"/>
      <c r="AK171" s="445"/>
      <c r="AL171" s="445"/>
      <c r="AM171" s="445"/>
      <c r="AN171" s="445"/>
      <c r="AO171" s="445"/>
      <c r="AP171" s="445"/>
      <c r="AQ171" s="445"/>
      <c r="AR171" s="445"/>
      <c r="AS171" s="445"/>
      <c r="AT171" s="445"/>
      <c r="AU171" s="445"/>
      <c r="AV171" s="445"/>
      <c r="AW171" s="445"/>
      <c r="AX171" s="445"/>
      <c r="AY171" s="445"/>
      <c r="AZ171" s="445"/>
      <c r="BA171" s="445"/>
      <c r="BB171" s="445"/>
      <c r="BC171" s="445"/>
      <c r="BD171" s="445"/>
      <c r="BE171" s="445"/>
      <c r="BF171" s="445"/>
      <c r="BG171" s="445"/>
      <c r="BH171" s="445"/>
      <c r="BI171" s="445"/>
      <c r="BJ171" s="445"/>
      <c r="BK171" s="445"/>
      <c r="BL171" s="445"/>
      <c r="BM171" s="445"/>
      <c r="BN171" s="445"/>
      <c r="BO171" s="445"/>
      <c r="BP171" s="445"/>
      <c r="BQ171" s="445"/>
      <c r="BR171" s="445"/>
      <c r="BS171" s="445"/>
      <c r="BT171" s="445"/>
      <c r="BU171" s="445"/>
      <c r="BV171" s="445"/>
      <c r="BW171" s="445"/>
      <c r="BX171" s="445"/>
      <c r="BY171" s="445"/>
      <c r="BZ171" s="445"/>
      <c r="CA171" s="445"/>
      <c r="CB171" s="445"/>
      <c r="CC171" s="445"/>
      <c r="CD171" s="445"/>
      <c r="CE171" s="445"/>
      <c r="CF171" s="445"/>
      <c r="CG171" s="445"/>
      <c r="CH171" s="445"/>
      <c r="CI171" s="445"/>
      <c r="CJ171" s="445"/>
      <c r="CK171" s="445"/>
      <c r="CL171" s="445"/>
      <c r="CM171" s="445"/>
      <c r="CN171" s="445"/>
      <c r="CO171" s="445"/>
      <c r="CP171" s="445"/>
      <c r="CQ171" s="445"/>
      <c r="CR171" s="445"/>
      <c r="CS171" s="445"/>
      <c r="CT171" s="445"/>
      <c r="CU171" s="445"/>
      <c r="CV171" s="445"/>
      <c r="CW171" s="445"/>
      <c r="CX171" s="445"/>
      <c r="CY171" s="445"/>
      <c r="CZ171" s="445"/>
      <c r="DA171" s="445"/>
      <c r="DB171" s="445"/>
      <c r="DC171" s="445"/>
      <c r="DD171" s="445"/>
      <c r="DE171" s="445"/>
      <c r="DF171" s="445"/>
      <c r="DG171" s="445"/>
      <c r="DH171" s="445"/>
      <c r="DI171" s="445"/>
      <c r="DJ171" s="445"/>
      <c r="DK171" s="451"/>
      <c r="DL171" s="445"/>
      <c r="DM171" s="445"/>
      <c r="DN171" s="445"/>
      <c r="DO171" s="445"/>
      <c r="DP171" s="445"/>
      <c r="DQ171" s="353"/>
      <c r="DR171" s="353"/>
      <c r="DS171" s="353"/>
      <c r="DT171" s="353"/>
      <c r="DU171" s="353"/>
      <c r="DV171" s="353"/>
      <c r="DW171" s="353"/>
      <c r="DX171" s="353"/>
      <c r="DY171" s="353"/>
      <c r="DZ171" s="353"/>
      <c r="EA171" s="353"/>
      <c r="EB171" s="353"/>
      <c r="EC171" s="353"/>
      <c r="ED171" s="353"/>
      <c r="EE171" s="353"/>
      <c r="EF171" s="353"/>
      <c r="EG171" s="353"/>
      <c r="EH171" s="353"/>
      <c r="EI171" s="353"/>
      <c r="EJ171" s="353"/>
      <c r="EK171" s="353"/>
      <c r="EL171" s="353"/>
      <c r="EM171" s="353"/>
      <c r="EN171" s="353"/>
      <c r="EO171" s="353"/>
      <c r="EP171" s="353"/>
      <c r="EQ171" s="353"/>
      <c r="ER171" s="353"/>
      <c r="ES171" s="353"/>
      <c r="ET171" s="353"/>
      <c r="EU171" s="353"/>
      <c r="EV171" s="353"/>
      <c r="EW171" s="353"/>
      <c r="EX171" s="353"/>
      <c r="EY171" s="353"/>
      <c r="EZ171" s="353"/>
      <c r="FA171" s="353"/>
      <c r="FB171" s="353"/>
      <c r="FC171" s="353"/>
      <c r="FD171" s="353"/>
      <c r="FE171" s="353"/>
      <c r="FF171" s="353"/>
      <c r="FG171" s="353"/>
      <c r="FH171" s="353"/>
      <c r="FI171" s="353"/>
      <c r="FJ171" s="353"/>
      <c r="FK171" s="353"/>
      <c r="FL171" s="353"/>
      <c r="FM171" s="353"/>
      <c r="FN171" s="353"/>
      <c r="FO171" s="353"/>
      <c r="FP171" s="353"/>
      <c r="FQ171" s="353"/>
      <c r="FR171" s="353"/>
      <c r="FS171" s="353"/>
      <c r="FT171" s="353"/>
      <c r="FU171" s="353"/>
      <c r="FV171" s="353"/>
      <c r="FW171" s="353"/>
      <c r="FX171" s="353"/>
      <c r="FY171" s="353"/>
      <c r="FZ171" s="353"/>
      <c r="GA171" s="353"/>
      <c r="GB171" s="353"/>
      <c r="GC171" s="353"/>
      <c r="GD171" s="353"/>
      <c r="GE171" s="353"/>
      <c r="GF171" s="354"/>
    </row>
    <row r="172" spans="1:188" s="333" customFormat="1" ht="4.5" customHeight="1" x14ac:dyDescent="0.75"/>
    <row r="173" spans="1:188" s="333" customFormat="1" ht="4.5" customHeight="1" x14ac:dyDescent="0.75"/>
    <row r="174" spans="1:188" s="333" customFormat="1" ht="4.5" customHeight="1" x14ac:dyDescent="0.75"/>
    <row r="175" spans="1:188" s="333" customFormat="1" ht="4.5" customHeight="1" x14ac:dyDescent="0.75"/>
    <row r="176" spans="1:188" s="333" customFormat="1" ht="4.5" customHeight="1" x14ac:dyDescent="0.75"/>
    <row r="177" s="333" customFormat="1" ht="4.5" customHeight="1" x14ac:dyDescent="0.75"/>
    <row r="178" s="333" customFormat="1" ht="4.5" customHeight="1" x14ac:dyDescent="0.75"/>
    <row r="179" s="333" customFormat="1" ht="4.5" customHeight="1" x14ac:dyDescent="0.75"/>
    <row r="180" s="333" customFormat="1" ht="4.5" customHeight="1" x14ac:dyDescent="0.75"/>
    <row r="181" s="333" customFormat="1" ht="4.5" customHeight="1" x14ac:dyDescent="0.75"/>
    <row r="182" s="333" customFormat="1" ht="4.5" customHeight="1" x14ac:dyDescent="0.75"/>
    <row r="183" s="333" customFormat="1" ht="4.5" customHeight="1" x14ac:dyDescent="0.75"/>
    <row r="184" s="333" customFormat="1" ht="4.5" customHeight="1" x14ac:dyDescent="0.75"/>
    <row r="185" s="333" customFormat="1" ht="4.5" customHeight="1" x14ac:dyDescent="0.75"/>
    <row r="186" s="333" customFormat="1" ht="4.5" customHeight="1" x14ac:dyDescent="0.75"/>
    <row r="187" s="333" customFormat="1" ht="4.5" customHeight="1" x14ac:dyDescent="0.75"/>
    <row r="188" s="333" customFormat="1" ht="4.5" customHeight="1" x14ac:dyDescent="0.75"/>
    <row r="189" s="333" customFormat="1" ht="4.5" customHeight="1" x14ac:dyDescent="0.75"/>
    <row r="190" s="333" customFormat="1" ht="4.5" customHeight="1" x14ac:dyDescent="0.75"/>
    <row r="191" s="333" customFormat="1" ht="4.5" customHeight="1" x14ac:dyDescent="0.75"/>
    <row r="192" s="333" customFormat="1" ht="4.5" customHeight="1" x14ac:dyDescent="0.75"/>
    <row r="193" s="333" customFormat="1" ht="4.5" customHeight="1" x14ac:dyDescent="0.75"/>
    <row r="194" s="333" customFormat="1" ht="4.5" customHeight="1" x14ac:dyDescent="0.75"/>
    <row r="195" s="333" customFormat="1" ht="4.5" customHeight="1" x14ac:dyDescent="0.75"/>
    <row r="196" s="333" customFormat="1" ht="4.5" customHeight="1" x14ac:dyDescent="0.75"/>
    <row r="197" s="333" customFormat="1" ht="4.5" customHeight="1" x14ac:dyDescent="0.75"/>
    <row r="198" s="333" customFormat="1" ht="4.5" customHeight="1" x14ac:dyDescent="0.75"/>
    <row r="199" s="333" customFormat="1" ht="4.5" customHeight="1" x14ac:dyDescent="0.75"/>
    <row r="200" s="333" customFormat="1" ht="4.5" customHeight="1" x14ac:dyDescent="0.75"/>
    <row r="201" s="333" customFormat="1" ht="4.5" customHeight="1" x14ac:dyDescent="0.75"/>
    <row r="202" s="333" customFormat="1" ht="4.5" customHeight="1" x14ac:dyDescent="0.75"/>
    <row r="203" s="333" customFormat="1" ht="4.5" customHeight="1" x14ac:dyDescent="0.75"/>
    <row r="204" s="333" customFormat="1" ht="4.5" customHeight="1" x14ac:dyDescent="0.75"/>
    <row r="205" s="333" customFormat="1" ht="4.5" customHeight="1" x14ac:dyDescent="0.75"/>
    <row r="206" s="333" customFormat="1" ht="4.5" customHeight="1" x14ac:dyDescent="0.75"/>
    <row r="207" s="333" customFormat="1" ht="4.5" customHeight="1" x14ac:dyDescent="0.75"/>
    <row r="208" s="333" customFormat="1" ht="4.5" customHeight="1" x14ac:dyDescent="0.75"/>
    <row r="209" s="333" customFormat="1" ht="4.5" customHeight="1" x14ac:dyDescent="0.75"/>
    <row r="210" s="333" customFormat="1" ht="4.5" customHeight="1" x14ac:dyDescent="0.75"/>
    <row r="211" s="333" customFormat="1" ht="4.5" customHeight="1" x14ac:dyDescent="0.75"/>
    <row r="212" s="333" customFormat="1" ht="4.5" customHeight="1" x14ac:dyDescent="0.75"/>
    <row r="213" s="333" customFormat="1" ht="4.5" customHeight="1" x14ac:dyDescent="0.75"/>
    <row r="214" s="333" customFormat="1" ht="4.5" customHeight="1" x14ac:dyDescent="0.75"/>
    <row r="215" s="333" customFormat="1" ht="4.5" customHeight="1" x14ac:dyDescent="0.75"/>
    <row r="216" s="333" customFormat="1" ht="4.5" customHeight="1" x14ac:dyDescent="0.75"/>
    <row r="217" s="333" customFormat="1" ht="4.5" customHeight="1" x14ac:dyDescent="0.75"/>
    <row r="218" s="333" customFormat="1" ht="4.5" customHeight="1" x14ac:dyDescent="0.75"/>
    <row r="219" s="333" customFormat="1" ht="4.5" customHeight="1" x14ac:dyDescent="0.75"/>
    <row r="220" s="333" customFormat="1" ht="4.5" customHeight="1" x14ac:dyDescent="0.75"/>
    <row r="221" s="333" customFormat="1" ht="4.5" customHeight="1" x14ac:dyDescent="0.75"/>
    <row r="222" s="333" customFormat="1" ht="4.5" customHeight="1" x14ac:dyDescent="0.75"/>
    <row r="223" s="333" customFormat="1" ht="4.5" customHeight="1" x14ac:dyDescent="0.75"/>
    <row r="224" s="333" customFormat="1" ht="4.5" customHeight="1" x14ac:dyDescent="0.75"/>
    <row r="225" s="333" customFormat="1" ht="4.5" customHeight="1" x14ac:dyDescent="0.75"/>
    <row r="226" s="333" customFormat="1" ht="4.5" customHeight="1" x14ac:dyDescent="0.75"/>
    <row r="227" s="333" customFormat="1" ht="4.5" customHeight="1" x14ac:dyDescent="0.75"/>
    <row r="228" s="333" customFormat="1" ht="4.5" customHeight="1" x14ac:dyDescent="0.75"/>
    <row r="229" s="333" customFormat="1" ht="4.5" customHeight="1" x14ac:dyDescent="0.75"/>
    <row r="230" s="333" customFormat="1" ht="4.5" customHeight="1" x14ac:dyDescent="0.75"/>
    <row r="231" s="333" customFormat="1" ht="4.5" customHeight="1" x14ac:dyDescent="0.75"/>
    <row r="232" s="333" customFormat="1" ht="4.5" customHeight="1" x14ac:dyDescent="0.75"/>
    <row r="233" s="333" customFormat="1" ht="4.5" customHeight="1" x14ac:dyDescent="0.75"/>
    <row r="234" s="333" customFormat="1" ht="4.5" customHeight="1" x14ac:dyDescent="0.75"/>
    <row r="235" s="333" customFormat="1" ht="4.5" customHeight="1" x14ac:dyDescent="0.75"/>
    <row r="236" s="333" customFormat="1" ht="4.5" customHeight="1" x14ac:dyDescent="0.75"/>
    <row r="237" s="333" customFormat="1" ht="4.5" customHeight="1" x14ac:dyDescent="0.75"/>
    <row r="238" s="333" customFormat="1" ht="4.5" customHeight="1" x14ac:dyDescent="0.75"/>
    <row r="239" s="333" customFormat="1" ht="4.5" customHeight="1" x14ac:dyDescent="0.75"/>
    <row r="240" s="333" customFormat="1" ht="4.5" customHeight="1" x14ac:dyDescent="0.75"/>
    <row r="241" s="333" customFormat="1" ht="4.5" customHeight="1" x14ac:dyDescent="0.75"/>
    <row r="242" s="333" customFormat="1" ht="4.5" customHeight="1" x14ac:dyDescent="0.75"/>
    <row r="243" s="333" customFormat="1" ht="4.5" customHeight="1" x14ac:dyDescent="0.75"/>
    <row r="244" s="333" customFormat="1" ht="4.5" customHeight="1" x14ac:dyDescent="0.75"/>
    <row r="245" s="333" customFormat="1" ht="4.5" customHeight="1" x14ac:dyDescent="0.75"/>
    <row r="246" s="333" customFormat="1" ht="4.5" customHeight="1" x14ac:dyDescent="0.75"/>
    <row r="247" s="333" customFormat="1" ht="4.5" customHeight="1" x14ac:dyDescent="0.75"/>
    <row r="248" s="333" customFormat="1" ht="4.5" customHeight="1" x14ac:dyDescent="0.75"/>
    <row r="249" s="333" customFormat="1" ht="4.5" customHeight="1" x14ac:dyDescent="0.75"/>
    <row r="250" s="333" customFormat="1" ht="4.5" customHeight="1" x14ac:dyDescent="0.75"/>
    <row r="251" s="333" customFormat="1" ht="4.5" customHeight="1" x14ac:dyDescent="0.75"/>
    <row r="252" s="333" customFormat="1" ht="4.5" customHeight="1" x14ac:dyDescent="0.75"/>
    <row r="253" s="333" customFormat="1" ht="4.5" customHeight="1" x14ac:dyDescent="0.75"/>
    <row r="254" s="333" customFormat="1" ht="4.5" customHeight="1" x14ac:dyDescent="0.75"/>
    <row r="255" s="333" customFormat="1" ht="4.5" customHeight="1" x14ac:dyDescent="0.75"/>
    <row r="256" s="333" customFormat="1" ht="4.5" customHeight="1" x14ac:dyDescent="0.75"/>
    <row r="257" s="333" customFormat="1" ht="4.5" customHeight="1" x14ac:dyDescent="0.75"/>
    <row r="258" s="333" customFormat="1" ht="4.5" customHeight="1" x14ac:dyDescent="0.75"/>
    <row r="259" s="333" customFormat="1" ht="4.5" customHeight="1" x14ac:dyDescent="0.75"/>
    <row r="260" s="333" customFormat="1" ht="4.5" customHeight="1" x14ac:dyDescent="0.75"/>
    <row r="261" s="333" customFormat="1" ht="4.5" customHeight="1" x14ac:dyDescent="0.75"/>
    <row r="262" s="333" customFormat="1" ht="4.5" customHeight="1" x14ac:dyDescent="0.75"/>
    <row r="263" s="333" customFormat="1" ht="4.5" customHeight="1" x14ac:dyDescent="0.75"/>
    <row r="264" s="333" customFormat="1" ht="4.5" customHeight="1" x14ac:dyDescent="0.75"/>
    <row r="265" s="333" customFormat="1" ht="4.5" customHeight="1" x14ac:dyDescent="0.75"/>
    <row r="266" s="333" customFormat="1" ht="4.5" customHeight="1" x14ac:dyDescent="0.75"/>
    <row r="267" s="333" customFormat="1" ht="4.5" customHeight="1" x14ac:dyDescent="0.75"/>
    <row r="268" s="333" customFormat="1" ht="4.5" customHeight="1" x14ac:dyDescent="0.75"/>
    <row r="269" s="333" customFormat="1" ht="4.5" customHeight="1" x14ac:dyDescent="0.75"/>
    <row r="270" s="333" customFormat="1" ht="4.5" customHeight="1" x14ac:dyDescent="0.75"/>
    <row r="271" s="333" customFormat="1" ht="4.5" customHeight="1" x14ac:dyDescent="0.75"/>
    <row r="272" s="333" customFormat="1" ht="4.5" customHeight="1" x14ac:dyDescent="0.75"/>
    <row r="273" s="333" customFormat="1" ht="4.5" customHeight="1" x14ac:dyDescent="0.75"/>
    <row r="274" s="333" customFormat="1" ht="4.5" customHeight="1" x14ac:dyDescent="0.75"/>
    <row r="275" s="333" customFormat="1" ht="4.5" customHeight="1" x14ac:dyDescent="0.75"/>
    <row r="276" s="333" customFormat="1" ht="4.5" customHeight="1" x14ac:dyDescent="0.75"/>
    <row r="277" s="333" customFormat="1" ht="4.5" customHeight="1" x14ac:dyDescent="0.75"/>
    <row r="278" s="333" customFormat="1" ht="4.5" customHeight="1" x14ac:dyDescent="0.75"/>
    <row r="279" s="333" customFormat="1" ht="4.5" customHeight="1" x14ac:dyDescent="0.75"/>
    <row r="280" s="333" customFormat="1" ht="4.5" customHeight="1" x14ac:dyDescent="0.75"/>
    <row r="281" s="333" customFormat="1" ht="4.5" customHeight="1" x14ac:dyDescent="0.75"/>
    <row r="282" s="333" customFormat="1" ht="4.5" customHeight="1" x14ac:dyDescent="0.75"/>
    <row r="283" s="333" customFormat="1" ht="4.5" customHeight="1" x14ac:dyDescent="0.75"/>
    <row r="284" s="333" customFormat="1" ht="4.5" customHeight="1" x14ac:dyDescent="0.75"/>
    <row r="285" s="333" customFormat="1" ht="4.5" customHeight="1" x14ac:dyDescent="0.75"/>
    <row r="286" s="333" customFormat="1" ht="4.5" customHeight="1" x14ac:dyDescent="0.75"/>
    <row r="287" s="333" customFormat="1" ht="4.5" customHeight="1" x14ac:dyDescent="0.75"/>
    <row r="288" s="333" customFormat="1" ht="4.5" customHeight="1" x14ac:dyDescent="0.75"/>
    <row r="289" s="333" customFormat="1" ht="4.5" customHeight="1" x14ac:dyDescent="0.75"/>
    <row r="290" s="333" customFormat="1" ht="4.5" customHeight="1" x14ac:dyDescent="0.75"/>
    <row r="291" s="333" customFormat="1" ht="4.5" customHeight="1" x14ac:dyDescent="0.75"/>
    <row r="292" s="333" customFormat="1" ht="4.5" customHeight="1" x14ac:dyDescent="0.75"/>
    <row r="293" s="333" customFormat="1" ht="4.5" customHeight="1" x14ac:dyDescent="0.75"/>
    <row r="294" s="333" customFormat="1" ht="4.5" customHeight="1" x14ac:dyDescent="0.75"/>
    <row r="295" s="333" customFormat="1" ht="4.5" customHeight="1" x14ac:dyDescent="0.75"/>
    <row r="296" s="333" customFormat="1" ht="4.5" customHeight="1" x14ac:dyDescent="0.75"/>
    <row r="297" s="333" customFormat="1" ht="4.5" customHeight="1" x14ac:dyDescent="0.75"/>
    <row r="298" s="333" customFormat="1" ht="4.5" customHeight="1" x14ac:dyDescent="0.75"/>
    <row r="299" s="333" customFormat="1" ht="4.5" customHeight="1" x14ac:dyDescent="0.75"/>
    <row r="300" s="333" customFormat="1" ht="4.5" customHeight="1" x14ac:dyDescent="0.75"/>
    <row r="301" s="333" customFormat="1" ht="4.5" customHeight="1" x14ac:dyDescent="0.75"/>
    <row r="302" s="333" customFormat="1" ht="4.5" customHeight="1" x14ac:dyDescent="0.75"/>
    <row r="303" s="333" customFormat="1" ht="4.5" customHeight="1" x14ac:dyDescent="0.75"/>
    <row r="304" s="333" customFormat="1" ht="4.5" customHeight="1" x14ac:dyDescent="0.75"/>
    <row r="305" s="333" customFormat="1" ht="4.5" customHeight="1" x14ac:dyDescent="0.75"/>
    <row r="306" s="333" customFormat="1" ht="4.5" customHeight="1" x14ac:dyDescent="0.75"/>
    <row r="307" s="333" customFormat="1" ht="4.5" customHeight="1" x14ac:dyDescent="0.75"/>
    <row r="308" s="333" customFormat="1" ht="4.5" customHeight="1" x14ac:dyDescent="0.75"/>
    <row r="309" s="333" customFormat="1" ht="4.5" customHeight="1" x14ac:dyDescent="0.75"/>
    <row r="310" s="333" customFormat="1" ht="4.5" customHeight="1" x14ac:dyDescent="0.75"/>
    <row r="311" s="333" customFormat="1" ht="4.5" customHeight="1" x14ac:dyDescent="0.75"/>
    <row r="312" s="333" customFormat="1" ht="4.5" customHeight="1" x14ac:dyDescent="0.75"/>
    <row r="313" s="333" customFormat="1" ht="4.5" customHeight="1" x14ac:dyDescent="0.75"/>
    <row r="314" s="333" customFormat="1" ht="4.5" customHeight="1" x14ac:dyDescent="0.75"/>
    <row r="315" s="333" customFormat="1" ht="4.5" customHeight="1" x14ac:dyDescent="0.75"/>
    <row r="316" s="333" customFormat="1" ht="4.5" customHeight="1" x14ac:dyDescent="0.75"/>
    <row r="317" s="333" customFormat="1" ht="4.5" customHeight="1" x14ac:dyDescent="0.75"/>
    <row r="318" s="333" customFormat="1" ht="4.5" customHeight="1" x14ac:dyDescent="0.75"/>
    <row r="319" s="333" customFormat="1" ht="4.5" customHeight="1" x14ac:dyDescent="0.75"/>
    <row r="320" s="333" customFormat="1" ht="4.5" customHeight="1" x14ac:dyDescent="0.75"/>
    <row r="321" s="333" customFormat="1" ht="4.5" customHeight="1" x14ac:dyDescent="0.75"/>
    <row r="322" s="333" customFormat="1" ht="4.5" customHeight="1" x14ac:dyDescent="0.75"/>
    <row r="323" s="333" customFormat="1" ht="4.5" customHeight="1" x14ac:dyDescent="0.75"/>
    <row r="324" s="333" customFormat="1" ht="4.5" customHeight="1" x14ac:dyDescent="0.75"/>
    <row r="325" s="333" customFormat="1" ht="4.5" customHeight="1" x14ac:dyDescent="0.75"/>
    <row r="326" s="333" customFormat="1" ht="4.5" customHeight="1" x14ac:dyDescent="0.75"/>
    <row r="327" s="333" customFormat="1" ht="4.5" customHeight="1" x14ac:dyDescent="0.75"/>
    <row r="328" s="333" customFormat="1" ht="4.5" customHeight="1" x14ac:dyDescent="0.75"/>
    <row r="329" s="333" customFormat="1" ht="4.5" customHeight="1" x14ac:dyDescent="0.75"/>
    <row r="330" s="333" customFormat="1" ht="4.5" customHeight="1" x14ac:dyDescent="0.75"/>
    <row r="331" s="333" customFormat="1" ht="4.5" customHeight="1" x14ac:dyDescent="0.75"/>
    <row r="332" s="333" customFormat="1" ht="4.5" customHeight="1" x14ac:dyDescent="0.75"/>
    <row r="333" s="333" customFormat="1" ht="4.5" customHeight="1" x14ac:dyDescent="0.75"/>
    <row r="334" s="333" customFormat="1" ht="4.5" customHeight="1" x14ac:dyDescent="0.75"/>
    <row r="335" s="333" customFormat="1" ht="4.5" customHeight="1" x14ac:dyDescent="0.75"/>
    <row r="336" s="333" customFormat="1" ht="4.5" customHeight="1" x14ac:dyDescent="0.75"/>
    <row r="337" s="333" customFormat="1" ht="4.5" customHeight="1" x14ac:dyDescent="0.75"/>
    <row r="338" s="333" customFormat="1" ht="4.5" customHeight="1" x14ac:dyDescent="0.75"/>
    <row r="339" s="333" customFormat="1" ht="4.5" customHeight="1" x14ac:dyDescent="0.75"/>
    <row r="340" s="333" customFormat="1" ht="4.5" customHeight="1" x14ac:dyDescent="0.75"/>
    <row r="341" s="333" customFormat="1" ht="4.5" customHeight="1" x14ac:dyDescent="0.75"/>
    <row r="342" s="333" customFormat="1" ht="4.5" customHeight="1" x14ac:dyDescent="0.75"/>
    <row r="343" s="333" customFormat="1" ht="4.5" customHeight="1" x14ac:dyDescent="0.75"/>
    <row r="344" s="333" customFormat="1" ht="4.5" customHeight="1" x14ac:dyDescent="0.75"/>
    <row r="345" s="333" customFormat="1" ht="4.5" customHeight="1" x14ac:dyDescent="0.75"/>
    <row r="346" s="333" customFormat="1" ht="4.5" customHeight="1" x14ac:dyDescent="0.75"/>
    <row r="347" s="333" customFormat="1" ht="4.5" customHeight="1" x14ac:dyDescent="0.75"/>
    <row r="348" s="333" customFormat="1" ht="4.5" customHeight="1" x14ac:dyDescent="0.75"/>
    <row r="349" s="333" customFormat="1" ht="4.5" customHeight="1" x14ac:dyDescent="0.75"/>
    <row r="350" s="333" customFormat="1" ht="4.5" customHeight="1" x14ac:dyDescent="0.75"/>
    <row r="351" s="333" customFormat="1" ht="4.5" customHeight="1" x14ac:dyDescent="0.75"/>
    <row r="352" s="333" customFormat="1" ht="4.5" customHeight="1" x14ac:dyDescent="0.75"/>
    <row r="353" s="333" customFormat="1" ht="4.5" customHeight="1" x14ac:dyDescent="0.75"/>
    <row r="354" s="333" customFormat="1" ht="4.5" customHeight="1" x14ac:dyDescent="0.75"/>
    <row r="355" s="333" customFormat="1" ht="4.5" customHeight="1" x14ac:dyDescent="0.75"/>
    <row r="356" s="333" customFormat="1" ht="4.5" customHeight="1" x14ac:dyDescent="0.75"/>
    <row r="357" s="333" customFormat="1" ht="4.5" customHeight="1" x14ac:dyDescent="0.75"/>
    <row r="358" s="333" customFormat="1" ht="4.5" customHeight="1" x14ac:dyDescent="0.75"/>
    <row r="359" s="333" customFormat="1" ht="4.5" customHeight="1" x14ac:dyDescent="0.75"/>
    <row r="360" s="333" customFormat="1" ht="4.5" customHeight="1" x14ac:dyDescent="0.75"/>
    <row r="361" s="333" customFormat="1" ht="4.5" customHeight="1" x14ac:dyDescent="0.75"/>
    <row r="362" s="333" customFormat="1" ht="4.5" customHeight="1" x14ac:dyDescent="0.75"/>
    <row r="363" s="333" customFormat="1" ht="4.5" customHeight="1" x14ac:dyDescent="0.75"/>
    <row r="364" s="333" customFormat="1" ht="4.5" customHeight="1" x14ac:dyDescent="0.75"/>
    <row r="365" s="333" customFormat="1" ht="4.5" customHeight="1" x14ac:dyDescent="0.75"/>
    <row r="366" s="333" customFormat="1" ht="4.5" customHeight="1" x14ac:dyDescent="0.75"/>
    <row r="367" s="333" customFormat="1" ht="4.5" customHeight="1" x14ac:dyDescent="0.75"/>
    <row r="368" s="333" customFormat="1" ht="4.5" customHeight="1" x14ac:dyDescent="0.75"/>
    <row r="369" s="333" customFormat="1" ht="4.5" customHeight="1" x14ac:dyDescent="0.75"/>
    <row r="370" s="333" customFormat="1" ht="4.5" customHeight="1" x14ac:dyDescent="0.75"/>
    <row r="371" s="333" customFormat="1" ht="4.5" customHeight="1" x14ac:dyDescent="0.75"/>
    <row r="372" s="333" customFormat="1" ht="4.5" customHeight="1" x14ac:dyDescent="0.75"/>
    <row r="373" s="333" customFormat="1" ht="4.5" customHeight="1" x14ac:dyDescent="0.75"/>
    <row r="374" s="333" customFormat="1" ht="4.5" customHeight="1" x14ac:dyDescent="0.75"/>
    <row r="375" s="333" customFormat="1" ht="4.5" customHeight="1" x14ac:dyDescent="0.75"/>
    <row r="376" s="333" customFormat="1" ht="4.5" customHeight="1" x14ac:dyDescent="0.75"/>
    <row r="377" s="333" customFormat="1" ht="4.5" customHeight="1" x14ac:dyDescent="0.75"/>
    <row r="378" s="333" customFormat="1" ht="4.5" customHeight="1" x14ac:dyDescent="0.75"/>
    <row r="379" s="333" customFormat="1" ht="4.5" customHeight="1" x14ac:dyDescent="0.75"/>
    <row r="380" s="333" customFormat="1" ht="4.5" customHeight="1" x14ac:dyDescent="0.75"/>
    <row r="381" s="333" customFormat="1" ht="4.5" customHeight="1" x14ac:dyDescent="0.75"/>
    <row r="382" s="333" customFormat="1" ht="4.5" customHeight="1" x14ac:dyDescent="0.75"/>
    <row r="383" s="333" customFormat="1" ht="4.5" customHeight="1" x14ac:dyDescent="0.75"/>
    <row r="384" s="333" customFormat="1" ht="4.5" customHeight="1" x14ac:dyDescent="0.75"/>
    <row r="385" s="333" customFormat="1" ht="4.5" customHeight="1" x14ac:dyDescent="0.75"/>
    <row r="386" s="333" customFormat="1" ht="4.5" customHeight="1" x14ac:dyDescent="0.75"/>
    <row r="387" s="333" customFormat="1" ht="4.5" customHeight="1" x14ac:dyDescent="0.75"/>
    <row r="388" s="333" customFormat="1" ht="4.5" customHeight="1" x14ac:dyDescent="0.75"/>
    <row r="389" s="333" customFormat="1" ht="4.5" customHeight="1" x14ac:dyDescent="0.75"/>
    <row r="390" s="333" customFormat="1" ht="4.5" customHeight="1" x14ac:dyDescent="0.75"/>
    <row r="391" s="333" customFormat="1" ht="4.5" customHeight="1" x14ac:dyDescent="0.75"/>
    <row r="392" s="333" customFormat="1" ht="4.5" customHeight="1" x14ac:dyDescent="0.75"/>
    <row r="393" s="333" customFormat="1" ht="4.5" customHeight="1" x14ac:dyDescent="0.75"/>
    <row r="394" s="333" customFormat="1" ht="4.5" customHeight="1" x14ac:dyDescent="0.75"/>
    <row r="395" s="333" customFormat="1" ht="4.5" customHeight="1" x14ac:dyDescent="0.75"/>
    <row r="396" s="333" customFormat="1" ht="4.5" customHeight="1" x14ac:dyDescent="0.75"/>
    <row r="397" s="333" customFormat="1" ht="4.5" customHeight="1" x14ac:dyDescent="0.75"/>
    <row r="398" s="333" customFormat="1" ht="4.5" customHeight="1" x14ac:dyDescent="0.75"/>
    <row r="399" s="333" customFormat="1" ht="4.5" customHeight="1" x14ac:dyDescent="0.75"/>
    <row r="400" s="333" customFormat="1" ht="4.5" customHeight="1" x14ac:dyDescent="0.75"/>
    <row r="401" s="333" customFormat="1" ht="4.5" customHeight="1" x14ac:dyDescent="0.75"/>
    <row r="402" s="333" customFormat="1" ht="4.5" customHeight="1" x14ac:dyDescent="0.75"/>
    <row r="403" s="333" customFormat="1" ht="4.5" customHeight="1" x14ac:dyDescent="0.75"/>
    <row r="404" s="333" customFormat="1" ht="4.5" customHeight="1" x14ac:dyDescent="0.75"/>
    <row r="405" s="333" customFormat="1" ht="4.5" customHeight="1" x14ac:dyDescent="0.75"/>
    <row r="406" s="333" customFormat="1" ht="4.5" customHeight="1" x14ac:dyDescent="0.75"/>
    <row r="407" s="333" customFormat="1" ht="4.5" customHeight="1" x14ac:dyDescent="0.75"/>
    <row r="408" s="333" customFormat="1" ht="4.5" customHeight="1" x14ac:dyDescent="0.75"/>
    <row r="409" s="333" customFormat="1" ht="4.5" customHeight="1" x14ac:dyDescent="0.75"/>
    <row r="410" s="333" customFormat="1" ht="4.5" customHeight="1" x14ac:dyDescent="0.75"/>
    <row r="411" s="333" customFormat="1" ht="4.5" customHeight="1" x14ac:dyDescent="0.75"/>
    <row r="412" s="333" customFormat="1" ht="4.5" customHeight="1" x14ac:dyDescent="0.75"/>
    <row r="413" s="333" customFormat="1" ht="4.5" customHeight="1" x14ac:dyDescent="0.75"/>
    <row r="414" s="333" customFormat="1" ht="4.5" customHeight="1" x14ac:dyDescent="0.75"/>
    <row r="415" s="333" customFormat="1" ht="4.5" customHeight="1" x14ac:dyDescent="0.75"/>
    <row r="416" s="333" customFormat="1" ht="4.5" customHeight="1" x14ac:dyDescent="0.75"/>
    <row r="417" s="333" customFormat="1" ht="4.5" customHeight="1" x14ac:dyDescent="0.75"/>
    <row r="418" s="333" customFormat="1" ht="4.5" customHeight="1" x14ac:dyDescent="0.75"/>
    <row r="419" s="333" customFormat="1" ht="4.5" customHeight="1" x14ac:dyDescent="0.75"/>
    <row r="420" s="333" customFormat="1" ht="4.5" customHeight="1" x14ac:dyDescent="0.75"/>
    <row r="421" s="333" customFormat="1" ht="4.5" customHeight="1" x14ac:dyDescent="0.75"/>
    <row r="422" s="333" customFormat="1" ht="4.5" customHeight="1" x14ac:dyDescent="0.75"/>
    <row r="423" s="333" customFormat="1" ht="4.5" customHeight="1" x14ac:dyDescent="0.75"/>
    <row r="424" s="333" customFormat="1" ht="4.5" customHeight="1" x14ac:dyDescent="0.75"/>
    <row r="425" s="333" customFormat="1" ht="4.5" customHeight="1" x14ac:dyDescent="0.75"/>
    <row r="426" s="333" customFormat="1" ht="4.5" customHeight="1" x14ac:dyDescent="0.75"/>
    <row r="427" s="333" customFormat="1" ht="4.5" customHeight="1" x14ac:dyDescent="0.75"/>
    <row r="428" s="333" customFormat="1" ht="4.5" customHeight="1" x14ac:dyDescent="0.75"/>
    <row r="429" s="333" customFormat="1" ht="4.5" customHeight="1" x14ac:dyDescent="0.75"/>
    <row r="430" s="333" customFormat="1" ht="4.5" customHeight="1" x14ac:dyDescent="0.75"/>
    <row r="431" s="333" customFormat="1" ht="4.5" customHeight="1" x14ac:dyDescent="0.75"/>
    <row r="432" s="333" customFormat="1" ht="4.5" customHeight="1" x14ac:dyDescent="0.75"/>
    <row r="433" s="333" customFormat="1" ht="4.5" customHeight="1" x14ac:dyDescent="0.75"/>
    <row r="434" s="333" customFormat="1" ht="4.5" customHeight="1" x14ac:dyDescent="0.75"/>
    <row r="435" s="333" customFormat="1" ht="4.5" customHeight="1" x14ac:dyDescent="0.75"/>
    <row r="436" s="333" customFormat="1" ht="4.5" customHeight="1" x14ac:dyDescent="0.75"/>
    <row r="437" s="333" customFormat="1" ht="4.5" customHeight="1" x14ac:dyDescent="0.75"/>
    <row r="438" s="333" customFormat="1" ht="4.5" customHeight="1" x14ac:dyDescent="0.75"/>
    <row r="439" s="333" customFormat="1" ht="4.5" customHeight="1" x14ac:dyDescent="0.75"/>
    <row r="440" s="333" customFormat="1" ht="4.5" customHeight="1" x14ac:dyDescent="0.75"/>
    <row r="441" s="333" customFormat="1" ht="4.5" customHeight="1" x14ac:dyDescent="0.75"/>
    <row r="442" s="333" customFormat="1" ht="4.5" customHeight="1" x14ac:dyDescent="0.75"/>
    <row r="443" s="333" customFormat="1" ht="4.5" customHeight="1" x14ac:dyDescent="0.75"/>
    <row r="444" s="333" customFormat="1" ht="4.5" customHeight="1" x14ac:dyDescent="0.75"/>
    <row r="445" s="333" customFormat="1" ht="4.5" customHeight="1" x14ac:dyDescent="0.75"/>
    <row r="446" s="333" customFormat="1" ht="4.5" customHeight="1" x14ac:dyDescent="0.75"/>
    <row r="447" s="333" customFormat="1" ht="4.5" customHeight="1" x14ac:dyDescent="0.75"/>
    <row r="448" s="333" customFormat="1" ht="4.5" customHeight="1" x14ac:dyDescent="0.75"/>
    <row r="449" s="333" customFormat="1" ht="4.5" customHeight="1" x14ac:dyDescent="0.75"/>
    <row r="450" s="333" customFormat="1" ht="4.5" customHeight="1" x14ac:dyDescent="0.75"/>
    <row r="451" s="333" customFormat="1" ht="4.5" customHeight="1" x14ac:dyDescent="0.75"/>
    <row r="452" s="333" customFormat="1" ht="4.5" customHeight="1" x14ac:dyDescent="0.75"/>
    <row r="453" s="333" customFormat="1" ht="4.5" customHeight="1" x14ac:dyDescent="0.75"/>
    <row r="454" s="333" customFormat="1" ht="4.5" customHeight="1" x14ac:dyDescent="0.75"/>
    <row r="455" s="333" customFormat="1" ht="4.5" customHeight="1" x14ac:dyDescent="0.75"/>
    <row r="456" s="333" customFormat="1" ht="4.5" customHeight="1" x14ac:dyDescent="0.75"/>
    <row r="457" s="333" customFormat="1" ht="4.5" customHeight="1" x14ac:dyDescent="0.75"/>
    <row r="458" s="333" customFormat="1" ht="4.5" customHeight="1" x14ac:dyDescent="0.75"/>
    <row r="459" s="333" customFormat="1" ht="4.5" customHeight="1" x14ac:dyDescent="0.75"/>
    <row r="460" s="333" customFormat="1" ht="4.5" customHeight="1" x14ac:dyDescent="0.75"/>
    <row r="461" s="333" customFormat="1" ht="4.5" customHeight="1" x14ac:dyDescent="0.75"/>
    <row r="462" s="333" customFormat="1" ht="4.5" customHeight="1" x14ac:dyDescent="0.75"/>
    <row r="463" s="333" customFormat="1" ht="4.5" customHeight="1" x14ac:dyDescent="0.75"/>
    <row r="464" s="333" customFormat="1" ht="4.5" customHeight="1" x14ac:dyDescent="0.75"/>
    <row r="465" s="333" customFormat="1" ht="4.5" customHeight="1" x14ac:dyDescent="0.75"/>
    <row r="466" s="333" customFormat="1" ht="4.5" customHeight="1" x14ac:dyDescent="0.75"/>
    <row r="467" s="333" customFormat="1" ht="4.5" customHeight="1" x14ac:dyDescent="0.75"/>
    <row r="468" s="333" customFormat="1" ht="4.5" customHeight="1" x14ac:dyDescent="0.75"/>
    <row r="469" s="333" customFormat="1" ht="4.5" customHeight="1" x14ac:dyDescent="0.75"/>
    <row r="470" s="333" customFormat="1" ht="4.5" customHeight="1" x14ac:dyDescent="0.75"/>
    <row r="471" s="333" customFormat="1" ht="4.5" customHeight="1" x14ac:dyDescent="0.75"/>
    <row r="472" s="333" customFormat="1" ht="4.5" customHeight="1" x14ac:dyDescent="0.75"/>
    <row r="473" s="333" customFormat="1" ht="4.5" customHeight="1" x14ac:dyDescent="0.75"/>
    <row r="474" s="333" customFormat="1" ht="4.5" customHeight="1" x14ac:dyDescent="0.75"/>
    <row r="475" s="333" customFormat="1" ht="4.5" customHeight="1" x14ac:dyDescent="0.75"/>
    <row r="476" s="333" customFormat="1" ht="4.5" customHeight="1" x14ac:dyDescent="0.75"/>
    <row r="477" s="333" customFormat="1" ht="4.5" customHeight="1" x14ac:dyDescent="0.75"/>
    <row r="478" s="333" customFormat="1" ht="4.5" customHeight="1" x14ac:dyDescent="0.75"/>
    <row r="479" s="333" customFormat="1" ht="4.5" customHeight="1" x14ac:dyDescent="0.75"/>
    <row r="480" s="333" customFormat="1" ht="4.5" customHeight="1" x14ac:dyDescent="0.75"/>
    <row r="481" s="333" customFormat="1" ht="4.5" customHeight="1" x14ac:dyDescent="0.75"/>
    <row r="482" s="333" customFormat="1" ht="4.5" customHeight="1" x14ac:dyDescent="0.75"/>
    <row r="483" s="333" customFormat="1" ht="4.5" customHeight="1" x14ac:dyDescent="0.75"/>
    <row r="484" s="333" customFormat="1" ht="4.5" customHeight="1" x14ac:dyDescent="0.75"/>
    <row r="485" s="333" customFormat="1" ht="4.5" customHeight="1" x14ac:dyDescent="0.75"/>
    <row r="486" s="333" customFormat="1" ht="4.5" customHeight="1" x14ac:dyDescent="0.75"/>
    <row r="487" s="333" customFormat="1" ht="4.5" customHeight="1" x14ac:dyDescent="0.75"/>
    <row r="488" s="333" customFormat="1" ht="4.5" customHeight="1" x14ac:dyDescent="0.75"/>
    <row r="489" s="333" customFormat="1" ht="4.5" customHeight="1" x14ac:dyDescent="0.75"/>
    <row r="490" s="333" customFormat="1" ht="4.5" customHeight="1" x14ac:dyDescent="0.75"/>
    <row r="491" s="333" customFormat="1" ht="4.5" customHeight="1" x14ac:dyDescent="0.75"/>
    <row r="492" s="333" customFormat="1" ht="4.5" customHeight="1" x14ac:dyDescent="0.75"/>
    <row r="493" s="333" customFormat="1" ht="4.5" customHeight="1" x14ac:dyDescent="0.75"/>
    <row r="494" s="333" customFormat="1" ht="4.5" customHeight="1" x14ac:dyDescent="0.75"/>
    <row r="495" s="333" customFormat="1" ht="4.5" customHeight="1" x14ac:dyDescent="0.75"/>
    <row r="496" s="333" customFormat="1" ht="4.5" customHeight="1" x14ac:dyDescent="0.75"/>
    <row r="497" s="333" customFormat="1" ht="4.5" customHeight="1" x14ac:dyDescent="0.75"/>
    <row r="498" s="333" customFormat="1" ht="4.5" customHeight="1" x14ac:dyDescent="0.75"/>
    <row r="499" s="333" customFormat="1" ht="4.5" customHeight="1" x14ac:dyDescent="0.75"/>
    <row r="500" s="333" customFormat="1" ht="4.5" customHeight="1" x14ac:dyDescent="0.75"/>
    <row r="501" s="333" customFormat="1" ht="4.5" customHeight="1" x14ac:dyDescent="0.75"/>
    <row r="502" s="333" customFormat="1" ht="4.5" customHeight="1" x14ac:dyDescent="0.75"/>
    <row r="503" s="333" customFormat="1" ht="4.5" customHeight="1" x14ac:dyDescent="0.75"/>
    <row r="504" s="333" customFormat="1" ht="4.5" customHeight="1" x14ac:dyDescent="0.75"/>
    <row r="505" s="333" customFormat="1" ht="4.5" customHeight="1" x14ac:dyDescent="0.75"/>
    <row r="506" s="333" customFormat="1" ht="4.5" customHeight="1" x14ac:dyDescent="0.75"/>
    <row r="507" s="333" customFormat="1" ht="4.5" customHeight="1" x14ac:dyDescent="0.75"/>
    <row r="508" s="333" customFormat="1" ht="4.5" customHeight="1" x14ac:dyDescent="0.75"/>
    <row r="509" s="333" customFormat="1" ht="4.5" customHeight="1" x14ac:dyDescent="0.75"/>
    <row r="510" s="333" customFormat="1" ht="4.5" customHeight="1" x14ac:dyDescent="0.75"/>
    <row r="511" s="333" customFormat="1" ht="4.5" customHeight="1" x14ac:dyDescent="0.75"/>
    <row r="512" s="333" customFormat="1" ht="4.5" customHeight="1" x14ac:dyDescent="0.75"/>
    <row r="513" s="333" customFormat="1" ht="4.5" customHeight="1" x14ac:dyDescent="0.75"/>
    <row r="514" s="333" customFormat="1" ht="4.5" customHeight="1" x14ac:dyDescent="0.75"/>
    <row r="515" s="333" customFormat="1" ht="4.5" customHeight="1" x14ac:dyDescent="0.75"/>
    <row r="516" s="333" customFormat="1" ht="4.5" customHeight="1" x14ac:dyDescent="0.75"/>
    <row r="517" s="333" customFormat="1" ht="4.5" customHeight="1" x14ac:dyDescent="0.75"/>
    <row r="518" s="333" customFormat="1" ht="4.5" customHeight="1" x14ac:dyDescent="0.75"/>
    <row r="519" s="333" customFormat="1" ht="4.5" customHeight="1" x14ac:dyDescent="0.75"/>
    <row r="520" s="333" customFormat="1" ht="4.5" customHeight="1" x14ac:dyDescent="0.75"/>
    <row r="521" s="333" customFormat="1" ht="4.5" customHeight="1" x14ac:dyDescent="0.75"/>
    <row r="522" s="333" customFormat="1" ht="4.5" customHeight="1" x14ac:dyDescent="0.75"/>
    <row r="523" s="333" customFormat="1" ht="4.5" customHeight="1" x14ac:dyDescent="0.75"/>
    <row r="524" s="333" customFormat="1" ht="4.5" customHeight="1" x14ac:dyDescent="0.75"/>
    <row r="525" s="333" customFormat="1" ht="4.5" customHeight="1" x14ac:dyDescent="0.75"/>
    <row r="526" s="333" customFormat="1" ht="4.5" customHeight="1" x14ac:dyDescent="0.75"/>
    <row r="527" s="333" customFormat="1" ht="4.5" customHeight="1" x14ac:dyDescent="0.75"/>
    <row r="528" s="333" customFormat="1" ht="4.5" customHeight="1" x14ac:dyDescent="0.75"/>
    <row r="529" s="333" customFormat="1" ht="4.5" customHeight="1" x14ac:dyDescent="0.75"/>
    <row r="530" s="333" customFormat="1" ht="4.5" customHeight="1" x14ac:dyDescent="0.75"/>
    <row r="531" s="333" customFormat="1" ht="4.5" customHeight="1" x14ac:dyDescent="0.75"/>
    <row r="532" s="333" customFormat="1" ht="4.5" customHeight="1" x14ac:dyDescent="0.75"/>
  </sheetData>
  <mergeCells count="316">
    <mergeCell ref="GC120:GF123"/>
    <mergeCell ref="CW124:DL128"/>
    <mergeCell ref="DM125:EE128"/>
    <mergeCell ref="EF125:EK128"/>
    <mergeCell ref="EL125:FD128"/>
    <mergeCell ref="GC125:GF128"/>
    <mergeCell ref="F41:R43"/>
    <mergeCell ref="S41:CV43"/>
    <mergeCell ref="F57:R59"/>
    <mergeCell ref="F73:R75"/>
    <mergeCell ref="F89:R91"/>
    <mergeCell ref="F105:R107"/>
    <mergeCell ref="F121:R123"/>
    <mergeCell ref="S57:CV59"/>
    <mergeCell ref="S73:CV75"/>
    <mergeCell ref="S89:CV91"/>
    <mergeCell ref="CW108:DL112"/>
    <mergeCell ref="DM109:EE112"/>
    <mergeCell ref="EF109:EK112"/>
    <mergeCell ref="EL109:FD112"/>
    <mergeCell ref="GC109:GF112"/>
    <mergeCell ref="CW115:DL118"/>
    <mergeCell ref="DM115:EE118"/>
    <mergeCell ref="EF115:EK118"/>
    <mergeCell ref="FE88:GB91"/>
    <mergeCell ref="GC88:GF91"/>
    <mergeCell ref="DM93:EE96"/>
    <mergeCell ref="EF93:EK96"/>
    <mergeCell ref="EL93:FD96"/>
    <mergeCell ref="FE93:GB96"/>
    <mergeCell ref="GC93:GF96"/>
    <mergeCell ref="GC115:GF118"/>
    <mergeCell ref="CW99:DL102"/>
    <mergeCell ref="DM99:EE102"/>
    <mergeCell ref="EF99:EK102"/>
    <mergeCell ref="EL99:FD102"/>
    <mergeCell ref="GC99:GF102"/>
    <mergeCell ref="CW104:DL107"/>
    <mergeCell ref="DM104:EE107"/>
    <mergeCell ref="EF104:EK107"/>
    <mergeCell ref="EL104:FD107"/>
    <mergeCell ref="GC104:GF107"/>
    <mergeCell ref="FE104:GB107"/>
    <mergeCell ref="FE115:GB118"/>
    <mergeCell ref="FE99:GB102"/>
    <mergeCell ref="FE109:GB112"/>
    <mergeCell ref="EL115:FD118"/>
    <mergeCell ref="EF88:EK91"/>
    <mergeCell ref="GC83:GF86"/>
    <mergeCell ref="GC51:GF54"/>
    <mergeCell ref="GC56:GF59"/>
    <mergeCell ref="GC61:GF64"/>
    <mergeCell ref="GC67:GF70"/>
    <mergeCell ref="GC72:GF75"/>
    <mergeCell ref="GC77:GF80"/>
    <mergeCell ref="DM72:EE75"/>
    <mergeCell ref="EF72:EK75"/>
    <mergeCell ref="EL72:FD75"/>
    <mergeCell ref="EL77:FD80"/>
    <mergeCell ref="DM77:EE80"/>
    <mergeCell ref="EF77:EK80"/>
    <mergeCell ref="DM67:EE70"/>
    <mergeCell ref="EF67:EK70"/>
    <mergeCell ref="EL67:FD70"/>
    <mergeCell ref="EF61:EK64"/>
    <mergeCell ref="EL56:FD59"/>
    <mergeCell ref="EL61:FD64"/>
    <mergeCell ref="FE83:GB86"/>
    <mergeCell ref="FE67:GB70"/>
    <mergeCell ref="FE72:GB75"/>
    <mergeCell ref="FE56:GB59"/>
    <mergeCell ref="FE61:GB64"/>
    <mergeCell ref="A1:GF1"/>
    <mergeCell ref="A2:V9"/>
    <mergeCell ref="DD2:DF5"/>
    <mergeCell ref="DH2:DJ5"/>
    <mergeCell ref="DK2:DM5"/>
    <mergeCell ref="DN2:DP5"/>
    <mergeCell ref="DQ2:DS5"/>
    <mergeCell ref="DU2:DW5"/>
    <mergeCell ref="FX2:FZ5"/>
    <mergeCell ref="GD2:GF5"/>
    <mergeCell ref="ER7:EW10"/>
    <mergeCell ref="FV7:FZ10"/>
    <mergeCell ref="GB7:GF10"/>
    <mergeCell ref="ER2:ET5"/>
    <mergeCell ref="FF2:FP5"/>
    <mergeCell ref="FR2:FT5"/>
    <mergeCell ref="FU2:FW5"/>
    <mergeCell ref="GA2:GC5"/>
    <mergeCell ref="CW76:DL80"/>
    <mergeCell ref="Y2:DB5"/>
    <mergeCell ref="FE14:GF22"/>
    <mergeCell ref="E21:CV27"/>
    <mergeCell ref="FE23:GB33"/>
    <mergeCell ref="GC23:GF33"/>
    <mergeCell ref="CW25:DL33"/>
    <mergeCell ref="DX2:DZ5"/>
    <mergeCell ref="EA2:EC5"/>
    <mergeCell ref="ED2:EF5"/>
    <mergeCell ref="EG2:EI5"/>
    <mergeCell ref="EK2:EM5"/>
    <mergeCell ref="EN2:EP5"/>
    <mergeCell ref="EL25:FD33"/>
    <mergeCell ref="DM25:EE29"/>
    <mergeCell ref="EF25:EK28"/>
    <mergeCell ref="EY7:FC10"/>
    <mergeCell ref="FD7:FT10"/>
    <mergeCell ref="GC34:GF34"/>
    <mergeCell ref="CW66:DL66"/>
    <mergeCell ref="DM66:EE66"/>
    <mergeCell ref="AC51:AE54"/>
    <mergeCell ref="AF51:AH54"/>
    <mergeCell ref="EF29:EK31"/>
    <mergeCell ref="DM30:EE33"/>
    <mergeCell ref="EF32:EK33"/>
    <mergeCell ref="A14:D21"/>
    <mergeCell ref="E14:AS20"/>
    <mergeCell ref="AT14:CV20"/>
    <mergeCell ref="CW14:FD24"/>
    <mergeCell ref="A22:D26"/>
    <mergeCell ref="CW72:DL75"/>
    <mergeCell ref="F35:H38"/>
    <mergeCell ref="J35:L38"/>
    <mergeCell ref="M35:O38"/>
    <mergeCell ref="P35:R38"/>
    <mergeCell ref="S35:U38"/>
    <mergeCell ref="W35:Y38"/>
    <mergeCell ref="Z35:AB38"/>
    <mergeCell ref="AC35:AE38"/>
    <mergeCell ref="A27:D33"/>
    <mergeCell ref="E28:CV33"/>
    <mergeCell ref="A34:D34"/>
    <mergeCell ref="CW34:DL34"/>
    <mergeCell ref="DM34:EE34"/>
    <mergeCell ref="EF34:EK34"/>
    <mergeCell ref="EL34:FD34"/>
    <mergeCell ref="A35:D48"/>
    <mergeCell ref="FE34:GB34"/>
    <mergeCell ref="F44:J48"/>
    <mergeCell ref="K44:CU48"/>
    <mergeCell ref="CW44:DL48"/>
    <mergeCell ref="DM44:EE48"/>
    <mergeCell ref="BT35:BV38"/>
    <mergeCell ref="BW35:BY38"/>
    <mergeCell ref="BZ35:CB38"/>
    <mergeCell ref="CC35:CE38"/>
    <mergeCell ref="AF35:AH38"/>
    <mergeCell ref="AI35:AK38"/>
    <mergeCell ref="AM35:AO38"/>
    <mergeCell ref="AP35:AR38"/>
    <mergeCell ref="AT35:AV38"/>
    <mergeCell ref="BQ35:BS38"/>
    <mergeCell ref="DM35:EE38"/>
    <mergeCell ref="EF35:EK38"/>
    <mergeCell ref="EL35:FD38"/>
    <mergeCell ref="CW35:DL38"/>
    <mergeCell ref="A51:D64"/>
    <mergeCell ref="F51:H54"/>
    <mergeCell ref="J51:L54"/>
    <mergeCell ref="M51:O54"/>
    <mergeCell ref="P51:R54"/>
    <mergeCell ref="S51:U54"/>
    <mergeCell ref="CW50:DL50"/>
    <mergeCell ref="DM50:EE50"/>
    <mergeCell ref="EF50:EK50"/>
    <mergeCell ref="F60:J64"/>
    <mergeCell ref="K60:CU64"/>
    <mergeCell ref="CW60:DL64"/>
    <mergeCell ref="DM60:EE64"/>
    <mergeCell ref="CC51:CE54"/>
    <mergeCell ref="CW51:DL54"/>
    <mergeCell ref="DM51:EE54"/>
    <mergeCell ref="AP51:AR54"/>
    <mergeCell ref="AT51:AV54"/>
    <mergeCell ref="BQ51:BS54"/>
    <mergeCell ref="BT51:BV54"/>
    <mergeCell ref="BW51:BY54"/>
    <mergeCell ref="BZ51:CB54"/>
    <mergeCell ref="W51:Y54"/>
    <mergeCell ref="Z51:AB54"/>
    <mergeCell ref="AI51:AK54"/>
    <mergeCell ref="AM51:AO54"/>
    <mergeCell ref="CW67:DL70"/>
    <mergeCell ref="AP67:AR70"/>
    <mergeCell ref="AT67:AV70"/>
    <mergeCell ref="BQ67:BS70"/>
    <mergeCell ref="BT67:BV70"/>
    <mergeCell ref="BW67:BY70"/>
    <mergeCell ref="BZ67:CB70"/>
    <mergeCell ref="W67:Y70"/>
    <mergeCell ref="Z67:AB70"/>
    <mergeCell ref="AC67:AE70"/>
    <mergeCell ref="AF67:AH70"/>
    <mergeCell ref="AI67:AK70"/>
    <mergeCell ref="AM67:AO70"/>
    <mergeCell ref="A83:D96"/>
    <mergeCell ref="F83:H86"/>
    <mergeCell ref="J83:L86"/>
    <mergeCell ref="M83:O86"/>
    <mergeCell ref="P83:R86"/>
    <mergeCell ref="S83:U86"/>
    <mergeCell ref="F76:J80"/>
    <mergeCell ref="K76:CU80"/>
    <mergeCell ref="A67:D80"/>
    <mergeCell ref="F67:H70"/>
    <mergeCell ref="J67:L70"/>
    <mergeCell ref="M67:O70"/>
    <mergeCell ref="P67:R70"/>
    <mergeCell ref="S67:U70"/>
    <mergeCell ref="F92:J96"/>
    <mergeCell ref="K92:CU96"/>
    <mergeCell ref="CC83:CE86"/>
    <mergeCell ref="AP83:AR86"/>
    <mergeCell ref="K108:CU112"/>
    <mergeCell ref="A99:D112"/>
    <mergeCell ref="F99:H102"/>
    <mergeCell ref="J99:L102"/>
    <mergeCell ref="M99:O102"/>
    <mergeCell ref="P99:R102"/>
    <mergeCell ref="S99:U102"/>
    <mergeCell ref="S105:CV107"/>
    <mergeCell ref="AP99:AR102"/>
    <mergeCell ref="AT99:AV102"/>
    <mergeCell ref="BQ99:BS102"/>
    <mergeCell ref="BT99:BV102"/>
    <mergeCell ref="BW99:BY102"/>
    <mergeCell ref="BZ99:CB102"/>
    <mergeCell ref="W99:Y102"/>
    <mergeCell ref="Z99:AB102"/>
    <mergeCell ref="AC99:AE102"/>
    <mergeCell ref="AF99:AH102"/>
    <mergeCell ref="AI99:AK102"/>
    <mergeCell ref="F115:H118"/>
    <mergeCell ref="J115:L118"/>
    <mergeCell ref="M115:O118"/>
    <mergeCell ref="P115:R118"/>
    <mergeCell ref="S115:U118"/>
    <mergeCell ref="S121:CV123"/>
    <mergeCell ref="CC115:CE118"/>
    <mergeCell ref="AP115:AR118"/>
    <mergeCell ref="W83:Y86"/>
    <mergeCell ref="AI83:AK86"/>
    <mergeCell ref="AM83:AO86"/>
    <mergeCell ref="BW115:BY118"/>
    <mergeCell ref="BZ115:CB118"/>
    <mergeCell ref="W115:Y118"/>
    <mergeCell ref="Z115:AB118"/>
    <mergeCell ref="AC115:AE118"/>
    <mergeCell ref="AF115:AH118"/>
    <mergeCell ref="AI115:AK118"/>
    <mergeCell ref="AM115:AO118"/>
    <mergeCell ref="AM99:AO102"/>
    <mergeCell ref="AT115:AV118"/>
    <mergeCell ref="BQ115:BS118"/>
    <mergeCell ref="BT115:BV118"/>
    <mergeCell ref="F108:J112"/>
    <mergeCell ref="EA161:EH164"/>
    <mergeCell ref="EI161:FX164"/>
    <mergeCell ref="EG149:FX153"/>
    <mergeCell ref="FY149:FZ153"/>
    <mergeCell ref="EA155:EH158"/>
    <mergeCell ref="EI155:FX158"/>
    <mergeCell ref="EA144:EF147"/>
    <mergeCell ref="EG144:FX147"/>
    <mergeCell ref="FY144:GF147"/>
    <mergeCell ref="EE149:EF153"/>
    <mergeCell ref="A132:EK136"/>
    <mergeCell ref="EL132:FD135"/>
    <mergeCell ref="FE132:GB135"/>
    <mergeCell ref="F124:J128"/>
    <mergeCell ref="K124:CU128"/>
    <mergeCell ref="FE120:GB123"/>
    <mergeCell ref="FE125:GB128"/>
    <mergeCell ref="CW120:DL123"/>
    <mergeCell ref="DM120:EE123"/>
    <mergeCell ref="EF120:EK123"/>
    <mergeCell ref="EL120:FD123"/>
    <mergeCell ref="A115:D128"/>
    <mergeCell ref="EL88:FD91"/>
    <mergeCell ref="CW83:DL86"/>
    <mergeCell ref="CW88:DL91"/>
    <mergeCell ref="CW92:DL96"/>
    <mergeCell ref="Z83:AB86"/>
    <mergeCell ref="AC83:AE86"/>
    <mergeCell ref="AF83:AH86"/>
    <mergeCell ref="AT83:AV86"/>
    <mergeCell ref="BQ83:BS86"/>
    <mergeCell ref="BT83:BV86"/>
    <mergeCell ref="BW83:BY86"/>
    <mergeCell ref="BZ83:CB86"/>
    <mergeCell ref="DM88:EE91"/>
    <mergeCell ref="GC35:GF38"/>
    <mergeCell ref="CW40:DL43"/>
    <mergeCell ref="DM40:EE43"/>
    <mergeCell ref="FE35:GB38"/>
    <mergeCell ref="CC99:CE102"/>
    <mergeCell ref="CC67:CE70"/>
    <mergeCell ref="CW56:DL59"/>
    <mergeCell ref="EL40:FD43"/>
    <mergeCell ref="EL45:FD48"/>
    <mergeCell ref="FE40:GB43"/>
    <mergeCell ref="FE45:GB48"/>
    <mergeCell ref="GC40:GF43"/>
    <mergeCell ref="GC45:GF48"/>
    <mergeCell ref="EF56:EK59"/>
    <mergeCell ref="EL51:FD54"/>
    <mergeCell ref="FE51:GB54"/>
    <mergeCell ref="EF40:EK43"/>
    <mergeCell ref="EF45:EK48"/>
    <mergeCell ref="DM56:EE59"/>
    <mergeCell ref="EF51:EK54"/>
    <mergeCell ref="FE77:GB80"/>
    <mergeCell ref="EL83:FD86"/>
    <mergeCell ref="EF83:EK86"/>
    <mergeCell ref="DM83:EE86"/>
  </mergeCells>
  <dataValidations count="1">
    <dataValidation type="list" allowBlank="1" showInputMessage="1" showErrorMessage="1" sqref="EY7:FC10" xr:uid="{00000000-0002-0000-0200-000000000000}">
      <formula1>PageList</formula1>
    </dataValidation>
  </dataValidations>
  <printOptions horizontalCentered="1"/>
  <pageMargins left="0.31496062992126" right="0" top="0.196850393700787" bottom="0" header="0.196850393700787" footer="0"/>
  <pageSetup paperSize="53" scale="94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98B51-FBD9-4DB2-8D28-39D450A29B8E}">
  <dimension ref="B2:B32"/>
  <sheetViews>
    <sheetView showGridLines="0" zoomScale="85" zoomScaleNormal="85" workbookViewId="0">
      <selection activeCell="H24" sqref="H24"/>
    </sheetView>
  </sheetViews>
  <sheetFormatPr defaultRowHeight="13.75" x14ac:dyDescent="0.3"/>
  <cols>
    <col min="1" max="1" width="9.140625" customWidth="1"/>
  </cols>
  <sheetData>
    <row r="2" spans="2:2" ht="22.3" x14ac:dyDescent="0.5">
      <c r="B2" s="560" t="s">
        <v>230</v>
      </c>
    </row>
    <row r="4" spans="2:2" ht="22.3" x14ac:dyDescent="0.5">
      <c r="B4" s="560" t="s">
        <v>231</v>
      </c>
    </row>
    <row r="32" spans="2:2" ht="26.15" customHeight="1" x14ac:dyDescent="0.5">
      <c r="B32" s="560" t="s">
        <v>232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CL93"/>
  <sheetViews>
    <sheetView showGridLines="0" workbookViewId="0">
      <selection activeCell="CO51" sqref="CO51:DG59"/>
    </sheetView>
  </sheetViews>
  <sheetFormatPr defaultColWidth="9" defaultRowHeight="20.6" x14ac:dyDescent="0.3"/>
  <cols>
    <col min="1" max="8" width="0.5703125" style="40" customWidth="1"/>
    <col min="9" max="9" width="1.42578125" style="40" customWidth="1"/>
    <col min="10" max="10" width="1.85546875" style="40" customWidth="1"/>
    <col min="11" max="11" width="6.140625" style="40" customWidth="1"/>
    <col min="12" max="12" width="6.42578125" style="40" customWidth="1"/>
    <col min="13" max="80" width="1" style="40" customWidth="1"/>
    <col min="81" max="81" width="16.7109375" style="40" customWidth="1"/>
    <col min="82" max="82" width="9.28515625" style="40" customWidth="1"/>
    <col min="83" max="83" width="9.140625" style="47" customWidth="1"/>
    <col min="84" max="84" width="9" style="47" customWidth="1"/>
    <col min="85" max="85" width="12.85546875" style="47" customWidth="1"/>
    <col min="86" max="86" width="16" style="47" customWidth="1"/>
    <col min="87" max="89" width="15.42578125" style="47" customWidth="1"/>
    <col min="90" max="90" width="6.7109375" style="52" customWidth="1"/>
    <col min="91" max="16384" width="9" style="40"/>
  </cols>
  <sheetData>
    <row r="1" spans="2:90" s="29" customFormat="1" ht="8.25" customHeight="1" x14ac:dyDescent="0.3">
      <c r="B1" s="860" t="s">
        <v>117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  <c r="N1" s="860"/>
      <c r="O1" s="860"/>
      <c r="P1" s="860"/>
      <c r="Q1" s="860"/>
      <c r="R1" s="860"/>
      <c r="S1" s="860"/>
      <c r="T1" s="860"/>
      <c r="U1" s="860"/>
      <c r="V1" s="860"/>
      <c r="W1" s="860"/>
      <c r="X1" s="860"/>
      <c r="Y1" s="860"/>
      <c r="Z1" s="860"/>
      <c r="AA1" s="860"/>
      <c r="AB1" s="860"/>
      <c r="AC1" s="860"/>
      <c r="AD1" s="860"/>
      <c r="AE1" s="860"/>
      <c r="AF1" s="860"/>
      <c r="AG1" s="860"/>
      <c r="AH1" s="860"/>
      <c r="AI1" s="860"/>
      <c r="AJ1" s="860"/>
      <c r="AK1" s="860"/>
      <c r="AL1" s="860"/>
      <c r="AM1" s="860"/>
      <c r="AN1" s="860"/>
      <c r="AO1" s="860"/>
      <c r="AP1" s="860"/>
      <c r="AQ1" s="860"/>
      <c r="AR1" s="860"/>
      <c r="AS1" s="860"/>
      <c r="AT1" s="860"/>
      <c r="AU1" s="860"/>
      <c r="AV1" s="860"/>
      <c r="AW1" s="860"/>
      <c r="AX1" s="860"/>
      <c r="AY1" s="860"/>
      <c r="AZ1" s="860"/>
      <c r="BA1" s="860"/>
      <c r="BB1" s="860"/>
      <c r="BC1" s="860"/>
      <c r="BD1" s="860"/>
      <c r="BE1" s="860"/>
      <c r="BF1" s="860"/>
      <c r="BG1" s="860"/>
      <c r="BH1" s="860"/>
      <c r="BI1" s="860"/>
      <c r="BJ1" s="860"/>
      <c r="BK1" s="860"/>
      <c r="BL1" s="860"/>
      <c r="BM1" s="860"/>
      <c r="BN1" s="860"/>
      <c r="BO1" s="860"/>
      <c r="BP1" s="860"/>
      <c r="BQ1" s="860"/>
      <c r="BR1" s="860"/>
      <c r="BS1" s="860"/>
      <c r="BT1" s="860"/>
      <c r="BU1" s="860"/>
      <c r="BV1" s="860"/>
      <c r="BW1" s="860"/>
      <c r="BX1" s="860"/>
      <c r="BY1" s="860"/>
      <c r="BZ1" s="860"/>
      <c r="CA1" s="860"/>
      <c r="CE1" s="30"/>
      <c r="CF1" s="30"/>
      <c r="CG1" s="30"/>
      <c r="CH1" s="30"/>
      <c r="CI1" s="30"/>
      <c r="CJ1" s="30"/>
      <c r="CK1" s="30"/>
      <c r="CL1" s="31"/>
    </row>
    <row r="2" spans="2:90" s="29" customFormat="1" ht="8.25" customHeight="1" x14ac:dyDescent="0.3">
      <c r="B2" s="860"/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  <c r="P2" s="860"/>
      <c r="Q2" s="860"/>
      <c r="R2" s="860"/>
      <c r="S2" s="860"/>
      <c r="T2" s="860"/>
      <c r="U2" s="860"/>
      <c r="V2" s="860"/>
      <c r="W2" s="860"/>
      <c r="X2" s="860"/>
      <c r="Y2" s="860"/>
      <c r="Z2" s="860"/>
      <c r="AA2" s="860"/>
      <c r="AB2" s="860"/>
      <c r="AC2" s="860"/>
      <c r="AD2" s="860"/>
      <c r="AE2" s="860"/>
      <c r="AF2" s="860"/>
      <c r="AG2" s="860"/>
      <c r="AH2" s="860"/>
      <c r="AI2" s="860"/>
      <c r="AJ2" s="860"/>
      <c r="AK2" s="860"/>
      <c r="AL2" s="860"/>
      <c r="AM2" s="860"/>
      <c r="AN2" s="860"/>
      <c r="AO2" s="860"/>
      <c r="AP2" s="860"/>
      <c r="AQ2" s="860"/>
      <c r="AR2" s="860"/>
      <c r="AS2" s="860"/>
      <c r="AT2" s="860"/>
      <c r="AU2" s="860"/>
      <c r="AV2" s="860"/>
      <c r="AW2" s="860"/>
      <c r="AX2" s="860"/>
      <c r="AY2" s="860"/>
      <c r="AZ2" s="860"/>
      <c r="BA2" s="860"/>
      <c r="BB2" s="860"/>
      <c r="BC2" s="860"/>
      <c r="BD2" s="860"/>
      <c r="BE2" s="860"/>
      <c r="BF2" s="860"/>
      <c r="BG2" s="860"/>
      <c r="BH2" s="860"/>
      <c r="BI2" s="860"/>
      <c r="BJ2" s="860"/>
      <c r="BK2" s="860"/>
      <c r="BL2" s="860"/>
      <c r="BM2" s="860"/>
      <c r="BN2" s="860"/>
      <c r="BO2" s="860"/>
      <c r="BP2" s="860"/>
      <c r="BQ2" s="860"/>
      <c r="BR2" s="860"/>
      <c r="BS2" s="860"/>
      <c r="BT2" s="860"/>
      <c r="BU2" s="860"/>
      <c r="BV2" s="860"/>
      <c r="BW2" s="860"/>
      <c r="BX2" s="860"/>
      <c r="BY2" s="860"/>
      <c r="BZ2" s="860"/>
      <c r="CA2" s="860"/>
      <c r="CB2" s="30"/>
      <c r="CC2" s="30"/>
      <c r="CE2" s="30"/>
      <c r="CF2" s="30"/>
      <c r="CG2" s="30"/>
      <c r="CH2" s="30"/>
      <c r="CI2" s="30"/>
      <c r="CJ2" s="30"/>
      <c r="CK2" s="30"/>
      <c r="CL2" s="31"/>
    </row>
    <row r="3" spans="2:90" s="32" customFormat="1" ht="17.25" customHeight="1" x14ac:dyDescent="0.35">
      <c r="B3" s="861" t="s">
        <v>37</v>
      </c>
      <c r="C3" s="861"/>
      <c r="D3" s="861"/>
      <c r="E3" s="861"/>
      <c r="F3" s="861"/>
      <c r="G3" s="861"/>
      <c r="H3" s="861"/>
      <c r="I3" s="861"/>
      <c r="J3" s="861"/>
      <c r="K3" s="861"/>
      <c r="L3" s="861"/>
      <c r="M3" s="861"/>
      <c r="N3" s="861"/>
      <c r="O3" s="861"/>
      <c r="P3" s="861"/>
      <c r="Q3" s="861"/>
      <c r="R3" s="861"/>
      <c r="S3" s="861"/>
      <c r="T3" s="861"/>
      <c r="U3" s="861"/>
      <c r="V3" s="861"/>
      <c r="W3" s="861"/>
      <c r="X3" s="861"/>
      <c r="Y3" s="861"/>
      <c r="Z3" s="861"/>
      <c r="AA3" s="861"/>
      <c r="AB3" s="861"/>
      <c r="AC3" s="861"/>
      <c r="AD3" s="861"/>
      <c r="AE3" s="861"/>
      <c r="AF3" s="861"/>
      <c r="AG3" s="861"/>
      <c r="AH3" s="861"/>
      <c r="AI3" s="861"/>
      <c r="AJ3" s="861"/>
      <c r="AK3" s="861"/>
      <c r="AL3" s="861"/>
      <c r="AM3" s="861"/>
      <c r="AN3" s="861"/>
      <c r="AO3" s="861"/>
      <c r="AP3" s="861"/>
      <c r="AQ3" s="861"/>
      <c r="AR3" s="861"/>
      <c r="AS3" s="861"/>
      <c r="AT3" s="861"/>
      <c r="AU3" s="861"/>
      <c r="AV3" s="861"/>
      <c r="AW3" s="861"/>
      <c r="AX3" s="861"/>
      <c r="AY3" s="861"/>
      <c r="AZ3" s="861"/>
      <c r="BA3" s="861"/>
      <c r="BB3" s="861"/>
      <c r="BC3" s="861"/>
      <c r="BD3" s="861"/>
      <c r="BE3" s="861"/>
      <c r="BF3" s="861"/>
      <c r="BG3" s="861"/>
      <c r="BH3" s="861"/>
      <c r="BI3" s="861"/>
      <c r="BJ3" s="861"/>
      <c r="BK3" s="861"/>
      <c r="BL3" s="861"/>
      <c r="BM3" s="861"/>
      <c r="BN3" s="861"/>
      <c r="BO3" s="862" t="s">
        <v>38</v>
      </c>
      <c r="BP3" s="862"/>
      <c r="BQ3" s="862"/>
      <c r="BR3" s="862"/>
      <c r="BS3" s="862"/>
      <c r="BT3" s="863" t="e">
        <f>IF($J20="","",VLOOKUP($J20,DT!$A$5:$Q$200,139))</f>
        <v>#REF!</v>
      </c>
      <c r="BU3" s="863"/>
      <c r="BV3" s="863"/>
      <c r="BW3" s="863"/>
      <c r="BX3" s="863"/>
      <c r="BY3" s="863"/>
      <c r="BZ3" s="863"/>
      <c r="CA3" s="863"/>
      <c r="CB3" s="33"/>
      <c r="CC3" s="33"/>
      <c r="CD3" s="34"/>
      <c r="CE3" s="33"/>
      <c r="CF3" s="33"/>
      <c r="CG3" s="33"/>
      <c r="CH3" s="35"/>
      <c r="CI3" s="33"/>
      <c r="CJ3" s="33"/>
      <c r="CK3" s="36"/>
      <c r="CL3" s="37"/>
    </row>
    <row r="4" spans="2:90" s="32" customFormat="1" ht="15.75" customHeight="1" x14ac:dyDescent="0.35">
      <c r="B4" s="864" t="s">
        <v>39</v>
      </c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  <c r="P4" s="864"/>
      <c r="Q4" s="864"/>
      <c r="R4" s="864"/>
      <c r="S4" s="864"/>
      <c r="T4" s="864"/>
      <c r="U4" s="864"/>
      <c r="V4" s="864"/>
      <c r="W4" s="864"/>
      <c r="X4" s="864"/>
      <c r="Y4" s="864"/>
      <c r="Z4" s="864"/>
      <c r="AA4" s="864"/>
      <c r="AB4" s="864"/>
      <c r="AC4" s="864"/>
      <c r="AD4" s="864"/>
      <c r="AE4" s="864"/>
      <c r="AF4" s="864"/>
      <c r="AG4" s="864"/>
      <c r="AH4" s="864"/>
      <c r="AI4" s="864"/>
      <c r="AJ4" s="864"/>
      <c r="AK4" s="864"/>
      <c r="AL4" s="864"/>
      <c r="AM4" s="864"/>
      <c r="AN4" s="864"/>
      <c r="AO4" s="864"/>
      <c r="AP4" s="864"/>
      <c r="AQ4" s="864"/>
      <c r="AR4" s="864"/>
      <c r="AS4" s="864"/>
      <c r="AT4" s="864"/>
      <c r="AU4" s="864"/>
      <c r="AV4" s="864"/>
      <c r="AW4" s="864"/>
      <c r="AX4" s="864"/>
      <c r="AY4" s="864"/>
      <c r="AZ4" s="864"/>
      <c r="BA4" s="864"/>
      <c r="BB4" s="864"/>
      <c r="BC4" s="864"/>
      <c r="BD4" s="864"/>
      <c r="BE4" s="864"/>
      <c r="BF4" s="864"/>
      <c r="BG4" s="864"/>
      <c r="BH4" s="864"/>
      <c r="BI4" s="864"/>
      <c r="BJ4" s="864"/>
      <c r="BK4" s="864"/>
      <c r="BL4" s="864"/>
      <c r="BM4" s="864"/>
      <c r="BN4" s="864"/>
      <c r="BO4" s="865" t="s">
        <v>40</v>
      </c>
      <c r="BP4" s="865"/>
      <c r="BQ4" s="865"/>
      <c r="BR4" s="865"/>
      <c r="BS4" s="865"/>
      <c r="BT4" s="866" t="e">
        <f>IF($J20="","",VLOOKUP($J20,DT!$A$5:$Q$200,140))</f>
        <v>#REF!</v>
      </c>
      <c r="BU4" s="867"/>
      <c r="BV4" s="867"/>
      <c r="BW4" s="867"/>
      <c r="BX4" s="867"/>
      <c r="BY4" s="867"/>
      <c r="BZ4" s="867"/>
      <c r="CA4" s="867"/>
      <c r="CB4" s="33"/>
      <c r="CC4" s="33"/>
      <c r="CD4" s="38"/>
      <c r="CE4" s="33"/>
      <c r="CF4" s="33"/>
      <c r="CG4" s="33"/>
      <c r="CH4" s="33"/>
      <c r="CI4" s="33"/>
      <c r="CJ4" s="33"/>
      <c r="CK4" s="39"/>
      <c r="CL4" s="37"/>
    </row>
    <row r="5" spans="2:90" ht="1.5" customHeight="1" x14ac:dyDescent="0.3"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3"/>
      <c r="AW5" s="44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5"/>
      <c r="CA5" s="46"/>
      <c r="CB5" s="47"/>
      <c r="CC5" s="47"/>
      <c r="CD5" s="48"/>
      <c r="CH5" s="49"/>
      <c r="CJ5" s="50"/>
      <c r="CK5" s="51"/>
    </row>
    <row r="6" spans="2:90" ht="20.149999999999999" customHeight="1" x14ac:dyDescent="0.6">
      <c r="B6" s="53" t="s">
        <v>41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47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6" t="s">
        <v>42</v>
      </c>
      <c r="AV6" s="55"/>
      <c r="AW6" s="868" t="str">
        <f>MID(DATA!$D$2,1,1)</f>
        <v>0</v>
      </c>
      <c r="AX6" s="869"/>
      <c r="AY6" s="305"/>
      <c r="AZ6" s="868" t="str">
        <f>MID(DATA!$D$2,2,1)</f>
        <v>1</v>
      </c>
      <c r="BA6" s="869"/>
      <c r="BB6" s="868" t="str">
        <f>MID(DATA!$D$2,3,1)</f>
        <v>0</v>
      </c>
      <c r="BC6" s="869"/>
      <c r="BD6" s="868" t="str">
        <f>MID(DATA!$D$2,4,1)</f>
        <v>5</v>
      </c>
      <c r="BE6" s="869"/>
      <c r="BF6" s="868" t="str">
        <f>MID(DATA!$D$2,5,1)</f>
        <v>5</v>
      </c>
      <c r="BG6" s="869"/>
      <c r="BH6" s="305"/>
      <c r="BI6" s="868" t="str">
        <f>MID(DATA!$D$2,6,1)</f>
        <v>5</v>
      </c>
      <c r="BJ6" s="869"/>
      <c r="BK6" s="868" t="str">
        <f>MID(DATA!$D$2,7,1)</f>
        <v>1</v>
      </c>
      <c r="BL6" s="869"/>
      <c r="BM6" s="868" t="str">
        <f>MID(DATA!$D$2,8,1)</f>
        <v>2</v>
      </c>
      <c r="BN6" s="869"/>
      <c r="BO6" s="868" t="str">
        <f>MID(DATA!$D$2,9,1)</f>
        <v>3</v>
      </c>
      <c r="BP6" s="869"/>
      <c r="BQ6" s="868" t="str">
        <f>MID(DATA!$D$2,10,1)</f>
        <v>4</v>
      </c>
      <c r="BR6" s="869"/>
      <c r="BS6" s="305"/>
      <c r="BT6" s="868" t="str">
        <f>MID(DATA!$D$2,11,1)</f>
        <v>5</v>
      </c>
      <c r="BU6" s="869"/>
      <c r="BV6" s="868" t="str">
        <f>MID(DATA!$D$2,12,1)</f>
        <v>6</v>
      </c>
      <c r="BW6" s="869"/>
      <c r="BX6" s="305"/>
      <c r="BY6" s="868" t="str">
        <f>MID(DATA!$D$2,13,1)</f>
        <v>7</v>
      </c>
      <c r="BZ6" s="869"/>
      <c r="CA6" s="57"/>
      <c r="CB6" s="47"/>
      <c r="CC6" s="47"/>
      <c r="CE6" s="54"/>
      <c r="CF6" s="54"/>
      <c r="CG6" s="54"/>
      <c r="CH6" s="54"/>
      <c r="CI6" s="58"/>
      <c r="CJ6" s="870"/>
      <c r="CK6" s="870"/>
    </row>
    <row r="7" spans="2:90" ht="2.25" customHeight="1" x14ac:dyDescent="0.6"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47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47"/>
      <c r="AX7" s="56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57"/>
      <c r="CB7" s="47"/>
      <c r="CC7" s="47"/>
      <c r="CE7" s="54"/>
      <c r="CF7" s="54"/>
      <c r="CG7" s="54"/>
      <c r="CH7" s="54"/>
      <c r="CI7" s="58"/>
      <c r="CJ7" s="59"/>
      <c r="CK7" s="59"/>
    </row>
    <row r="8" spans="2:90" s="60" customFormat="1" ht="20.149999999999999" customHeight="1" x14ac:dyDescent="0.7">
      <c r="B8" s="871" t="s">
        <v>43</v>
      </c>
      <c r="C8" s="872"/>
      <c r="D8" s="872"/>
      <c r="E8" s="872"/>
      <c r="F8" s="872"/>
      <c r="G8" s="872"/>
      <c r="H8" s="872"/>
      <c r="I8" s="873" t="str">
        <f>+DATA!D7</f>
        <v>บริษัท รักการเสียภาษี จำกัด</v>
      </c>
      <c r="J8" s="873"/>
      <c r="K8" s="873"/>
      <c r="L8" s="873"/>
      <c r="M8" s="873"/>
      <c r="N8" s="873"/>
      <c r="O8" s="873"/>
      <c r="P8" s="873"/>
      <c r="Q8" s="873"/>
      <c r="R8" s="873"/>
      <c r="S8" s="873"/>
      <c r="T8" s="873"/>
      <c r="U8" s="873"/>
      <c r="V8" s="873"/>
      <c r="W8" s="873"/>
      <c r="X8" s="873"/>
      <c r="Y8" s="873"/>
      <c r="Z8" s="873"/>
      <c r="AA8" s="873"/>
      <c r="AB8" s="873"/>
      <c r="AC8" s="873"/>
      <c r="AD8" s="873"/>
      <c r="AE8" s="873"/>
      <c r="AF8" s="873"/>
      <c r="AG8" s="873"/>
      <c r="AH8" s="873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Y8" s="61"/>
      <c r="AZ8" s="61"/>
      <c r="BA8" s="62" t="s">
        <v>44</v>
      </c>
      <c r="BB8" s="61"/>
      <c r="BC8" s="61"/>
      <c r="BD8" s="868" t="str">
        <f>MID(DATA!$D$3,1,1)</f>
        <v>1</v>
      </c>
      <c r="BE8" s="869"/>
      <c r="BF8" s="304"/>
      <c r="BG8" s="868" t="str">
        <f>MID(DATA!$D$3,3,1)</f>
        <v>3</v>
      </c>
      <c r="BH8" s="869"/>
      <c r="BI8" s="868" t="str">
        <f>MID(DATA!$D$3,4,1)</f>
        <v>4</v>
      </c>
      <c r="BJ8" s="869"/>
      <c r="BK8" s="868" t="str">
        <f>MID(DATA!$D$3,5,1)</f>
        <v>5</v>
      </c>
      <c r="BL8" s="869"/>
      <c r="BM8" s="868" t="str">
        <f>MID(DATA!$D$3,6,1)</f>
        <v>6</v>
      </c>
      <c r="BN8" s="869"/>
      <c r="BO8" s="304"/>
      <c r="BP8" s="868" t="str">
        <f>MID(DATA!$D$3,8,1)</f>
        <v>8</v>
      </c>
      <c r="BQ8" s="869"/>
      <c r="BR8" s="868" t="str">
        <f>MID(DATA!$D$3,9,1)</f>
        <v>9</v>
      </c>
      <c r="BS8" s="869"/>
      <c r="BT8" s="868" t="str">
        <f>MID(DATA!$D$3,10,1)</f>
        <v>0</v>
      </c>
      <c r="BU8" s="869"/>
      <c r="BV8" s="868" t="str">
        <f>MID(DATA!$D$3,11,1)</f>
        <v/>
      </c>
      <c r="BW8" s="869"/>
      <c r="BX8" s="304"/>
      <c r="BY8" s="868" t="str">
        <f>MID(DATA!$D$3,13,1)</f>
        <v/>
      </c>
      <c r="BZ8" s="869"/>
      <c r="CA8" s="63"/>
      <c r="CB8" s="64"/>
      <c r="CC8" s="64"/>
      <c r="CE8" s="64"/>
      <c r="CF8" s="61"/>
      <c r="CG8" s="61"/>
      <c r="CH8" s="61"/>
      <c r="CI8" s="64"/>
      <c r="CJ8" s="64"/>
      <c r="CK8" s="64"/>
      <c r="CL8" s="65"/>
    </row>
    <row r="9" spans="2:90" s="66" customFormat="1" ht="11.25" customHeight="1" x14ac:dyDescent="0.3">
      <c r="B9" s="67" t="s">
        <v>45</v>
      </c>
      <c r="C9" s="68"/>
      <c r="D9" s="68"/>
      <c r="E9" s="68"/>
      <c r="F9" s="68"/>
      <c r="G9" s="69"/>
      <c r="H9" s="70"/>
      <c r="I9" s="69"/>
      <c r="J9" s="69"/>
      <c r="K9" s="69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2"/>
      <c r="CB9" s="73"/>
      <c r="CC9" s="73"/>
      <c r="CE9" s="69"/>
      <c r="CF9" s="71"/>
      <c r="CG9" s="71"/>
      <c r="CH9" s="71"/>
      <c r="CI9" s="74"/>
      <c r="CJ9" s="73"/>
      <c r="CK9" s="73"/>
      <c r="CL9" s="75"/>
    </row>
    <row r="10" spans="2:90" s="60" customFormat="1" ht="20.149999999999999" customHeight="1" x14ac:dyDescent="0.3">
      <c r="B10" s="874" t="s">
        <v>6</v>
      </c>
      <c r="C10" s="875"/>
      <c r="D10" s="875"/>
      <c r="E10" s="875"/>
      <c r="F10" s="875"/>
      <c r="G10" s="875"/>
      <c r="H10" s="875"/>
      <c r="I10" s="876" t="s">
        <v>234</v>
      </c>
      <c r="J10" s="876"/>
      <c r="K10" s="876"/>
      <c r="L10" s="876"/>
      <c r="M10" s="876"/>
      <c r="N10" s="876"/>
      <c r="O10" s="876"/>
      <c r="P10" s="876"/>
      <c r="Q10" s="876"/>
      <c r="R10" s="876"/>
      <c r="S10" s="876"/>
      <c r="T10" s="876"/>
      <c r="U10" s="876"/>
      <c r="V10" s="876"/>
      <c r="W10" s="876"/>
      <c r="X10" s="876"/>
      <c r="Y10" s="876"/>
      <c r="Z10" s="876"/>
      <c r="AA10" s="876"/>
      <c r="AB10" s="876"/>
      <c r="AC10" s="876"/>
      <c r="AD10" s="876"/>
      <c r="AE10" s="876"/>
      <c r="AF10" s="876"/>
      <c r="AG10" s="876"/>
      <c r="AH10" s="876"/>
      <c r="AI10" s="876"/>
      <c r="AJ10" s="876"/>
      <c r="AK10" s="876"/>
      <c r="AL10" s="876"/>
      <c r="AM10" s="876"/>
      <c r="AN10" s="876"/>
      <c r="AO10" s="876"/>
      <c r="AP10" s="876"/>
      <c r="AQ10" s="876"/>
      <c r="AR10" s="876"/>
      <c r="AS10" s="876"/>
      <c r="AT10" s="876"/>
      <c r="AU10" s="876"/>
      <c r="AV10" s="876"/>
      <c r="AW10" s="876"/>
      <c r="AX10" s="876"/>
      <c r="AY10" s="876"/>
      <c r="AZ10" s="876"/>
      <c r="BA10" s="876"/>
      <c r="BB10" s="876"/>
      <c r="BC10" s="876"/>
      <c r="BD10" s="876"/>
      <c r="BE10" s="876"/>
      <c r="BF10" s="876"/>
      <c r="BG10" s="876"/>
      <c r="BH10" s="876"/>
      <c r="BI10" s="876"/>
      <c r="BJ10" s="876"/>
      <c r="BK10" s="876"/>
      <c r="BL10" s="876"/>
      <c r="BM10" s="876"/>
      <c r="BN10" s="876"/>
      <c r="BO10" s="876"/>
      <c r="BP10" s="876"/>
      <c r="BQ10" s="876"/>
      <c r="BR10" s="876"/>
      <c r="BS10" s="876"/>
      <c r="BT10" s="876"/>
      <c r="BU10" s="876"/>
      <c r="BV10" s="876"/>
      <c r="BW10" s="876"/>
      <c r="BX10" s="876"/>
      <c r="BY10" s="876"/>
      <c r="BZ10" s="876"/>
      <c r="CA10" s="63"/>
      <c r="CB10" s="78"/>
      <c r="CC10" s="78"/>
      <c r="CE10" s="64"/>
      <c r="CF10" s="61"/>
      <c r="CG10" s="61"/>
      <c r="CH10" s="61"/>
      <c r="CI10" s="64"/>
      <c r="CJ10" s="78"/>
      <c r="CK10" s="78"/>
      <c r="CL10" s="65"/>
    </row>
    <row r="11" spans="2:90" ht="11.25" customHeight="1" x14ac:dyDescent="0.3">
      <c r="B11" s="79" t="s">
        <v>46</v>
      </c>
      <c r="C11" s="80"/>
      <c r="D11" s="80"/>
      <c r="E11" s="80"/>
      <c r="F11" s="80"/>
      <c r="G11" s="81"/>
      <c r="H11" s="81"/>
      <c r="I11" s="81"/>
      <c r="J11" s="81"/>
      <c r="K11" s="82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3"/>
      <c r="CB11" s="47"/>
      <c r="CC11" s="47"/>
      <c r="CD11" s="84"/>
      <c r="CF11" s="85"/>
    </row>
    <row r="12" spans="2:90" ht="2.25" customHeight="1" x14ac:dyDescent="0.3">
      <c r="B12" s="86"/>
      <c r="C12" s="87"/>
      <c r="D12" s="87"/>
      <c r="E12" s="87"/>
      <c r="F12" s="87"/>
      <c r="G12" s="42"/>
      <c r="H12" s="42"/>
      <c r="I12" s="42"/>
      <c r="J12" s="42"/>
      <c r="K12" s="88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6"/>
      <c r="CB12" s="47"/>
      <c r="CC12" s="47"/>
      <c r="CD12" s="84"/>
      <c r="CF12" s="85"/>
    </row>
    <row r="13" spans="2:90" ht="20.149999999999999" customHeight="1" x14ac:dyDescent="0.3">
      <c r="B13" s="53" t="s">
        <v>47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47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6" t="s">
        <v>42</v>
      </c>
      <c r="AV13" s="54"/>
      <c r="AW13" s="877" t="str">
        <f>IF(ISNUMBER($J20),MID(LOOKUP($J20,DT!$A:$A,DT!$G:$G),1,1),"")</f>
        <v>5</v>
      </c>
      <c r="AX13" s="878"/>
      <c r="AY13" s="306"/>
      <c r="AZ13" s="877" t="str">
        <f>IF(ISNUMBER($J20),MID(LOOKUP($J20,DT!$A:$A,DT!$G:$G),2,1),"")</f>
        <v>3</v>
      </c>
      <c r="BA13" s="878"/>
      <c r="BB13" s="877" t="str">
        <f>IF(ISNUMBER($J20),MID(LOOKUP($J20,DT!$A:$A,DT!$G:$G),3,1),"")</f>
        <v>4</v>
      </c>
      <c r="BC13" s="878"/>
      <c r="BD13" s="877" t="str">
        <f>IF(ISNUMBER($J20),MID(LOOKUP($J20,DT!$A:$A,DT!$G:$G),4,1),"")</f>
        <v>0</v>
      </c>
      <c r="BE13" s="878"/>
      <c r="BF13" s="877" t="str">
        <f>IF(ISNUMBER($J20),MID(LOOKUP($J20,DT!$A:$A,DT!$G:$G),5,1),"")</f>
        <v>4</v>
      </c>
      <c r="BG13" s="878"/>
      <c r="BH13" s="306"/>
      <c r="BI13" s="877" t="str">
        <f>IF(ISNUMBER($J20),MID(LOOKUP($J20,DT!$A:$A,DT!$G:$G),6,1),"")</f>
        <v>0</v>
      </c>
      <c r="BJ13" s="878"/>
      <c r="BK13" s="877" t="str">
        <f>IF(ISNUMBER($J20),MID(LOOKUP($J20,DT!$A:$A,DT!$G:$G),7,1),"")</f>
        <v>0</v>
      </c>
      <c r="BL13" s="878"/>
      <c r="BM13" s="877" t="str">
        <f>IF(ISNUMBER($J20),MID(LOOKUP($J20,DT!$A:$A,DT!$G:$G),8,1),"")</f>
        <v>0</v>
      </c>
      <c r="BN13" s="878"/>
      <c r="BO13" s="877" t="str">
        <f>IF(ISNUMBER($J20),MID(LOOKUP($J20,DT!$A:$A,DT!$G:$G),9,1),"")</f>
        <v>7</v>
      </c>
      <c r="BP13" s="878"/>
      <c r="BQ13" s="877" t="str">
        <f>IF(ISNUMBER($J20),MID(LOOKUP($J20,DT!$A:$A,DT!$G:$G),10,1),"")</f>
        <v>1</v>
      </c>
      <c r="BR13" s="878"/>
      <c r="BS13" s="306"/>
      <c r="BT13" s="877" t="str">
        <f>IF(ISNUMBER($J20),MID(LOOKUP($J20,DT!$A:$A,DT!$G:$G),11,1),"")</f>
        <v>4</v>
      </c>
      <c r="BU13" s="878"/>
      <c r="BV13" s="877" t="str">
        <f>IF(ISNUMBER($J20),MID(LOOKUP($J20,DT!$A:$A,DT!$G:$G),12,1),"")</f>
        <v>3</v>
      </c>
      <c r="BW13" s="878"/>
      <c r="BX13" s="306"/>
      <c r="BY13" s="877" t="str">
        <f>IF(ISNUMBER($J20),MID(LOOKUP($J20,DT!$A:$A,DT!$G:$G),13,1),"")</f>
        <v>4</v>
      </c>
      <c r="BZ13" s="878"/>
      <c r="CA13" s="89"/>
      <c r="CB13" s="47"/>
      <c r="CC13" s="47"/>
      <c r="CE13" s="54"/>
      <c r="CF13" s="85"/>
      <c r="CG13" s="54"/>
      <c r="CH13" s="54"/>
      <c r="CI13" s="58"/>
    </row>
    <row r="14" spans="2:90" ht="2.25" customHeight="1" x14ac:dyDescent="0.3"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47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6"/>
      <c r="AX14" s="47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89"/>
      <c r="CB14" s="47"/>
      <c r="CC14" s="47"/>
      <c r="CE14" s="54"/>
      <c r="CF14" s="85"/>
      <c r="CG14" s="54"/>
      <c r="CH14" s="54"/>
      <c r="CI14" s="58"/>
    </row>
    <row r="15" spans="2:90" ht="16.5" customHeight="1" x14ac:dyDescent="0.7">
      <c r="B15" s="871" t="s">
        <v>43</v>
      </c>
      <c r="C15" s="872"/>
      <c r="D15" s="872"/>
      <c r="E15" s="872"/>
      <c r="F15" s="872"/>
      <c r="G15" s="872"/>
      <c r="H15" s="896" t="str">
        <f>IF(J20="","",VLOOKUP(J20,DT!A5:M200,2))</f>
        <v>นาย</v>
      </c>
      <c r="I15" s="873"/>
      <c r="J15" s="873"/>
      <c r="K15" s="873"/>
      <c r="L15" s="873"/>
      <c r="M15" s="873"/>
      <c r="N15" s="873"/>
      <c r="O15" s="873"/>
      <c r="P15" s="873"/>
      <c r="Q15" s="873"/>
      <c r="R15" s="873"/>
      <c r="S15" s="873"/>
      <c r="T15" s="873"/>
      <c r="U15" s="873"/>
      <c r="V15" s="873"/>
      <c r="W15" s="873"/>
      <c r="X15" s="873"/>
      <c r="Y15" s="873"/>
      <c r="Z15" s="873"/>
      <c r="AA15" s="873"/>
      <c r="AB15" s="873"/>
      <c r="AC15" s="873"/>
      <c r="AD15" s="873"/>
      <c r="AE15" s="873"/>
      <c r="AF15" s="873"/>
      <c r="AG15" s="873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47"/>
      <c r="AW15" s="47"/>
      <c r="AX15" s="85"/>
      <c r="AY15" s="85"/>
      <c r="AZ15" s="47"/>
      <c r="BA15" s="62" t="s">
        <v>44</v>
      </c>
      <c r="BB15" s="90"/>
      <c r="BC15" s="90"/>
      <c r="BD15" s="868" t="str">
        <f>IF(ISNUMBER($J20),MID(LOOKUP($J20,DT!$A:$A,DT!$H:$H),1,1),"")</f>
        <v/>
      </c>
      <c r="BE15" s="869"/>
      <c r="BF15" s="304"/>
      <c r="BG15" s="868" t="str">
        <f>IF(ISNUMBER($J20),MID(LOOKUP($J20,DT!$A:$A,DT!$H:$H),2,1),"")</f>
        <v/>
      </c>
      <c r="BH15" s="869"/>
      <c r="BI15" s="868" t="str">
        <f>IF(ISNUMBER($J20),MID(LOOKUP($J20,DT!$A:$A,DT!$H:$H),3,1),"")</f>
        <v/>
      </c>
      <c r="BJ15" s="869"/>
      <c r="BK15" s="868" t="str">
        <f>IF(ISNUMBER($J20),MID(LOOKUP($J20,DT!$A:$A,DT!$H:$H),4,1),"")</f>
        <v/>
      </c>
      <c r="BL15" s="869"/>
      <c r="BM15" s="868" t="str">
        <f>IF(ISNUMBER($J20),MID(LOOKUP($J20,DT!$A:$A,DT!$H:$H),5,1),"")</f>
        <v/>
      </c>
      <c r="BN15" s="869"/>
      <c r="BO15" s="304"/>
      <c r="BP15" s="868" t="str">
        <f>IF(ISNUMBER($J20),MID(LOOKUP($J20,DT!$A:$A,DT!$H:$H),6,1),"")</f>
        <v/>
      </c>
      <c r="BQ15" s="869"/>
      <c r="BR15" s="868" t="str">
        <f>IF(ISNUMBER($J20),MID(LOOKUP($J20,DT!$A:$A,DT!$H:$H),7,1),"")</f>
        <v/>
      </c>
      <c r="BS15" s="869"/>
      <c r="BT15" s="868" t="str">
        <f>IF(ISNUMBER($J20),MID(LOOKUP($J20,DT!$A:$A,DT!$H:$H),8,1),"")</f>
        <v/>
      </c>
      <c r="BU15" s="869"/>
      <c r="BV15" s="868" t="str">
        <f>IF(ISNUMBER($J20),MID(LOOKUP($J20,DT!$A:$A,DT!$H:$H),9,1),"")</f>
        <v/>
      </c>
      <c r="BW15" s="869"/>
      <c r="BX15" s="304"/>
      <c r="BY15" s="868" t="str">
        <f>IF(ISNUMBER($J20),MID(LOOKUP($J20,DT!$A:$A,DT!$H:$H),10,1),"")</f>
        <v/>
      </c>
      <c r="BZ15" s="869"/>
      <c r="CA15" s="91"/>
      <c r="CB15" s="47"/>
      <c r="CC15" s="47"/>
      <c r="CF15" s="85"/>
      <c r="CG15" s="85"/>
      <c r="CH15" s="85"/>
      <c r="CI15" s="58"/>
      <c r="CJ15" s="870"/>
      <c r="CK15" s="870"/>
    </row>
    <row r="16" spans="2:90" s="66" customFormat="1" ht="11.25" customHeight="1" x14ac:dyDescent="0.3">
      <c r="B16" s="67" t="s">
        <v>45</v>
      </c>
      <c r="C16" s="68"/>
      <c r="D16" s="68"/>
      <c r="E16" s="68"/>
      <c r="F16" s="68"/>
      <c r="G16" s="69"/>
      <c r="H16" s="70"/>
      <c r="I16" s="69"/>
      <c r="J16" s="69"/>
      <c r="K16" s="69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2"/>
      <c r="CB16" s="73"/>
      <c r="CC16" s="73"/>
      <c r="CE16" s="69"/>
      <c r="CF16" s="71"/>
      <c r="CG16" s="71"/>
      <c r="CH16" s="71"/>
      <c r="CI16" s="74"/>
      <c r="CJ16" s="73"/>
      <c r="CK16" s="73"/>
      <c r="CL16" s="75"/>
    </row>
    <row r="17" spans="2:90" ht="20.149999999999999" customHeight="1" x14ac:dyDescent="0.7">
      <c r="B17" s="871" t="s">
        <v>6</v>
      </c>
      <c r="C17" s="872"/>
      <c r="D17" s="872"/>
      <c r="E17" s="872"/>
      <c r="F17" s="872"/>
      <c r="G17" s="872"/>
      <c r="H17" s="873" t="str">
        <f>IF(J20="","",VLOOKUP(J20,DT!A5:M200,3))</f>
        <v>ภคพล</v>
      </c>
      <c r="I17" s="873"/>
      <c r="J17" s="873"/>
      <c r="K17" s="873"/>
      <c r="L17" s="873"/>
      <c r="M17" s="873"/>
      <c r="N17" s="873"/>
      <c r="O17" s="873"/>
      <c r="P17" s="873"/>
      <c r="Q17" s="873"/>
      <c r="R17" s="873"/>
      <c r="S17" s="873"/>
      <c r="T17" s="873"/>
      <c r="U17" s="873"/>
      <c r="V17" s="873"/>
      <c r="W17" s="873"/>
      <c r="X17" s="873"/>
      <c r="Y17" s="873"/>
      <c r="Z17" s="873"/>
      <c r="AA17" s="873"/>
      <c r="AB17" s="873"/>
      <c r="AC17" s="873"/>
      <c r="AD17" s="873"/>
      <c r="AE17" s="873"/>
      <c r="AF17" s="873"/>
      <c r="AG17" s="873"/>
      <c r="AH17" s="873"/>
      <c r="AI17" s="873"/>
      <c r="AJ17" s="873"/>
      <c r="AK17" s="873"/>
      <c r="AL17" s="873"/>
      <c r="AM17" s="873"/>
      <c r="AN17" s="873"/>
      <c r="AO17" s="873"/>
      <c r="AP17" s="873"/>
      <c r="AQ17" s="873"/>
      <c r="AR17" s="873"/>
      <c r="AS17" s="873"/>
      <c r="AT17" s="873"/>
      <c r="AU17" s="873"/>
      <c r="AV17" s="873"/>
      <c r="AW17" s="873"/>
      <c r="AX17" s="873"/>
      <c r="AY17" s="873"/>
      <c r="AZ17" s="873"/>
      <c r="BA17" s="873"/>
      <c r="BB17" s="873"/>
      <c r="BC17" s="873"/>
      <c r="BD17" s="873"/>
      <c r="BE17" s="873"/>
      <c r="BF17" s="873"/>
      <c r="BG17" s="873"/>
      <c r="BH17" s="873"/>
      <c r="BI17" s="873"/>
      <c r="BJ17" s="873"/>
      <c r="BK17" s="873"/>
      <c r="BL17" s="873"/>
      <c r="BM17" s="873"/>
      <c r="BN17" s="873"/>
      <c r="BO17" s="873"/>
      <c r="BP17" s="873"/>
      <c r="BQ17" s="873"/>
      <c r="BR17" s="873"/>
      <c r="BS17" s="873"/>
      <c r="BT17" s="873"/>
      <c r="BU17" s="873"/>
      <c r="BV17" s="873"/>
      <c r="BW17" s="873"/>
      <c r="BX17" s="873"/>
      <c r="BY17" s="873"/>
      <c r="BZ17" s="873"/>
      <c r="CA17" s="92"/>
      <c r="CB17" s="870"/>
      <c r="CC17" s="870"/>
      <c r="CF17" s="93"/>
      <c r="CG17" s="93"/>
      <c r="CH17" s="94"/>
      <c r="CI17" s="94"/>
    </row>
    <row r="18" spans="2:90" s="66" customFormat="1" ht="11.25" customHeight="1" x14ac:dyDescent="0.3">
      <c r="B18" s="95" t="s">
        <v>48</v>
      </c>
      <c r="C18" s="96"/>
      <c r="D18" s="96"/>
      <c r="E18" s="96"/>
      <c r="F18" s="96"/>
      <c r="G18" s="69"/>
      <c r="H18" s="69"/>
      <c r="I18" s="69"/>
      <c r="J18" s="69"/>
      <c r="K18" s="97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9"/>
      <c r="CB18" s="69"/>
      <c r="CC18" s="69"/>
      <c r="CD18" s="34"/>
      <c r="CE18" s="69"/>
      <c r="CF18" s="98"/>
      <c r="CG18" s="98"/>
      <c r="CH18" s="100"/>
      <c r="CI18" s="100"/>
      <c r="CJ18" s="69"/>
      <c r="CK18" s="101"/>
      <c r="CL18" s="75"/>
    </row>
    <row r="19" spans="2:90" ht="3.75" customHeight="1" x14ac:dyDescent="0.3">
      <c r="B19" s="102"/>
      <c r="C19" s="47"/>
      <c r="D19" s="47"/>
      <c r="E19" s="47"/>
      <c r="F19" s="47"/>
      <c r="G19" s="47"/>
      <c r="H19" s="47"/>
      <c r="I19" s="47"/>
      <c r="J19" s="47"/>
      <c r="K19" s="103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47"/>
      <c r="CA19" s="105"/>
      <c r="CB19" s="47"/>
      <c r="CC19" s="47"/>
    </row>
    <row r="20" spans="2:90" ht="14.25" customHeight="1" x14ac:dyDescent="0.3">
      <c r="B20" s="76" t="s">
        <v>49</v>
      </c>
      <c r="C20" s="77"/>
      <c r="D20" s="77"/>
      <c r="E20" s="77"/>
      <c r="F20" s="77"/>
      <c r="G20" s="47"/>
      <c r="H20" s="47"/>
      <c r="I20" s="47"/>
      <c r="J20" s="879">
        <v>1</v>
      </c>
      <c r="K20" s="880"/>
      <c r="L20" s="106" t="s">
        <v>50</v>
      </c>
      <c r="M20" s="47"/>
      <c r="N20" s="47"/>
      <c r="O20" s="47"/>
      <c r="P20" s="47"/>
      <c r="Q20" s="47"/>
      <c r="R20" s="47"/>
      <c r="S20" s="47"/>
      <c r="T20" s="47"/>
      <c r="U20" s="881"/>
      <c r="V20" s="882"/>
      <c r="W20" s="883" t="s">
        <v>51</v>
      </c>
      <c r="X20" s="883"/>
      <c r="Y20" s="883"/>
      <c r="Z20" s="883"/>
      <c r="AA20" s="883"/>
      <c r="AB20" s="883"/>
      <c r="AC20" s="883"/>
      <c r="AD20" s="883"/>
      <c r="AE20" s="883"/>
      <c r="AF20" s="47"/>
      <c r="AG20" s="881"/>
      <c r="AH20" s="882"/>
      <c r="AI20" s="883" t="s">
        <v>52</v>
      </c>
      <c r="AJ20" s="883"/>
      <c r="AK20" s="883"/>
      <c r="AL20" s="883"/>
      <c r="AM20" s="883"/>
      <c r="AN20" s="883"/>
      <c r="AO20" s="883"/>
      <c r="AP20" s="883"/>
      <c r="AQ20" s="883"/>
      <c r="AR20" s="883"/>
      <c r="AS20" s="883"/>
      <c r="AT20" s="883"/>
      <c r="AU20" s="883"/>
      <c r="AV20" s="883"/>
      <c r="AW20" s="883"/>
      <c r="AX20" s="881"/>
      <c r="AY20" s="882"/>
      <c r="AZ20" s="47" t="s">
        <v>53</v>
      </c>
      <c r="BA20" s="47"/>
      <c r="BB20" s="47"/>
      <c r="BC20" s="47"/>
      <c r="BD20" s="47"/>
      <c r="BE20" s="47"/>
      <c r="BF20" s="47"/>
      <c r="BG20" s="47"/>
      <c r="BH20" s="47"/>
      <c r="BI20" s="47"/>
      <c r="BJ20" s="881" t="s">
        <v>58</v>
      </c>
      <c r="BK20" s="882"/>
      <c r="BL20" s="47" t="s">
        <v>54</v>
      </c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107"/>
      <c r="CB20" s="50"/>
      <c r="CC20" s="50"/>
      <c r="CF20" s="884"/>
      <c r="CG20" s="50"/>
      <c r="CH20" s="50"/>
      <c r="CI20" s="50"/>
      <c r="CJ20" s="50"/>
      <c r="CK20" s="50"/>
    </row>
    <row r="21" spans="2:90" ht="4.5" customHeight="1" x14ac:dyDescent="0.3">
      <c r="B21" s="886" t="s">
        <v>55</v>
      </c>
      <c r="C21" s="887"/>
      <c r="D21" s="887"/>
      <c r="E21" s="887"/>
      <c r="F21" s="887"/>
      <c r="G21" s="887"/>
      <c r="H21" s="887"/>
      <c r="I21" s="887"/>
      <c r="J21" s="887"/>
      <c r="K21" s="887"/>
      <c r="L21" s="887"/>
      <c r="M21" s="887"/>
      <c r="N21" s="887"/>
      <c r="O21" s="887"/>
      <c r="P21" s="887"/>
      <c r="Q21" s="887"/>
      <c r="R21" s="47"/>
      <c r="S21" s="47"/>
      <c r="T21" s="47"/>
      <c r="U21" s="49"/>
      <c r="V21" s="49"/>
      <c r="W21" s="50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7"/>
      <c r="CA21" s="107"/>
      <c r="CB21" s="50"/>
      <c r="CC21" s="50"/>
      <c r="CF21" s="884"/>
      <c r="CG21" s="50"/>
      <c r="CH21" s="50"/>
      <c r="CI21" s="50"/>
      <c r="CJ21" s="50"/>
      <c r="CK21" s="50"/>
    </row>
    <row r="22" spans="2:90" ht="4.5" customHeight="1" x14ac:dyDescent="0.3">
      <c r="B22" s="886"/>
      <c r="C22" s="887"/>
      <c r="D22" s="887"/>
      <c r="E22" s="887"/>
      <c r="F22" s="887"/>
      <c r="G22" s="887"/>
      <c r="H22" s="887"/>
      <c r="I22" s="887"/>
      <c r="J22" s="887"/>
      <c r="K22" s="887"/>
      <c r="L22" s="887"/>
      <c r="M22" s="887"/>
      <c r="N22" s="887"/>
      <c r="O22" s="887"/>
      <c r="P22" s="887"/>
      <c r="Q22" s="887"/>
      <c r="R22" s="47"/>
      <c r="S22" s="47"/>
      <c r="T22" s="47"/>
      <c r="U22" s="888"/>
      <c r="V22" s="889"/>
      <c r="W22" s="883" t="s">
        <v>56</v>
      </c>
      <c r="X22" s="883"/>
      <c r="Y22" s="883"/>
      <c r="Z22" s="883"/>
      <c r="AA22" s="883"/>
      <c r="AB22" s="883"/>
      <c r="AC22" s="883"/>
      <c r="AD22" s="883"/>
      <c r="AE22" s="883"/>
      <c r="AF22" s="49"/>
      <c r="AG22" s="888"/>
      <c r="AH22" s="889"/>
      <c r="AI22" s="883" t="s">
        <v>57</v>
      </c>
      <c r="AJ22" s="883"/>
      <c r="AK22" s="883"/>
      <c r="AL22" s="883"/>
      <c r="AM22" s="883"/>
      <c r="AN22" s="883"/>
      <c r="AO22" s="883"/>
      <c r="AP22" s="883"/>
      <c r="AQ22" s="883"/>
      <c r="AR22" s="883"/>
      <c r="AS22" s="883"/>
      <c r="AT22" s="106"/>
      <c r="AU22" s="106"/>
      <c r="AV22" s="106"/>
      <c r="AW22" s="106"/>
      <c r="AX22" s="888"/>
      <c r="AY22" s="889"/>
      <c r="AZ22" s="883" t="s">
        <v>59</v>
      </c>
      <c r="BA22" s="883"/>
      <c r="BB22" s="883"/>
      <c r="BC22" s="883"/>
      <c r="BD22" s="883"/>
      <c r="BE22" s="883"/>
      <c r="BF22" s="883"/>
      <c r="BG22" s="883"/>
      <c r="BH22" s="883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47"/>
      <c r="CA22" s="107"/>
      <c r="CB22" s="50"/>
      <c r="CC22" s="50"/>
      <c r="CF22" s="884"/>
      <c r="CG22" s="50"/>
      <c r="CH22" s="50"/>
      <c r="CI22" s="50"/>
      <c r="CJ22" s="50"/>
      <c r="CK22" s="50"/>
    </row>
    <row r="23" spans="2:90" s="66" customFormat="1" ht="6" customHeight="1" x14ac:dyDescent="0.3">
      <c r="B23" s="886"/>
      <c r="C23" s="887"/>
      <c r="D23" s="887"/>
      <c r="E23" s="887"/>
      <c r="F23" s="887"/>
      <c r="G23" s="887"/>
      <c r="H23" s="887"/>
      <c r="I23" s="887"/>
      <c r="J23" s="887"/>
      <c r="K23" s="887"/>
      <c r="L23" s="887"/>
      <c r="M23" s="887"/>
      <c r="N23" s="887"/>
      <c r="O23" s="887"/>
      <c r="P23" s="887"/>
      <c r="Q23" s="887"/>
      <c r="R23" s="108"/>
      <c r="S23" s="108"/>
      <c r="T23" s="108"/>
      <c r="U23" s="890"/>
      <c r="V23" s="891"/>
      <c r="W23" s="883"/>
      <c r="X23" s="883"/>
      <c r="Y23" s="883"/>
      <c r="Z23" s="883"/>
      <c r="AA23" s="883"/>
      <c r="AB23" s="883"/>
      <c r="AC23" s="883"/>
      <c r="AD23" s="883"/>
      <c r="AE23" s="883"/>
      <c r="AF23" s="49"/>
      <c r="AG23" s="890"/>
      <c r="AH23" s="891"/>
      <c r="AI23" s="883"/>
      <c r="AJ23" s="883"/>
      <c r="AK23" s="883"/>
      <c r="AL23" s="883"/>
      <c r="AM23" s="883"/>
      <c r="AN23" s="883"/>
      <c r="AO23" s="883"/>
      <c r="AP23" s="883"/>
      <c r="AQ23" s="883"/>
      <c r="AR23" s="883"/>
      <c r="AS23" s="883"/>
      <c r="AT23" s="106"/>
      <c r="AU23" s="106"/>
      <c r="AV23" s="106"/>
      <c r="AW23" s="106"/>
      <c r="AX23" s="890"/>
      <c r="AY23" s="891"/>
      <c r="AZ23" s="883"/>
      <c r="BA23" s="883"/>
      <c r="BB23" s="883"/>
      <c r="BC23" s="883"/>
      <c r="BD23" s="883"/>
      <c r="BE23" s="883"/>
      <c r="BF23" s="883"/>
      <c r="BG23" s="883"/>
      <c r="BH23" s="883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69"/>
      <c r="CA23" s="109" t="s">
        <v>60</v>
      </c>
      <c r="CB23" s="108"/>
      <c r="CC23" s="108"/>
      <c r="CE23" s="69"/>
      <c r="CF23" s="885"/>
      <c r="CG23" s="108"/>
      <c r="CH23" s="108"/>
      <c r="CI23" s="108"/>
      <c r="CJ23" s="108"/>
      <c r="CK23" s="108"/>
      <c r="CL23" s="75"/>
    </row>
    <row r="24" spans="2:90" s="66" customFormat="1" ht="3.75" customHeight="1" x14ac:dyDescent="0.3">
      <c r="B24" s="894" t="s">
        <v>61</v>
      </c>
      <c r="C24" s="895"/>
      <c r="D24" s="895"/>
      <c r="E24" s="895"/>
      <c r="F24" s="895"/>
      <c r="G24" s="895"/>
      <c r="H24" s="895"/>
      <c r="I24" s="895"/>
      <c r="J24" s="895"/>
      <c r="K24" s="895"/>
      <c r="L24" s="895"/>
      <c r="M24" s="895"/>
      <c r="N24" s="895"/>
      <c r="O24" s="895"/>
      <c r="P24" s="895"/>
      <c r="Q24" s="895"/>
      <c r="R24" s="108"/>
      <c r="S24" s="108"/>
      <c r="T24" s="108"/>
      <c r="U24" s="892"/>
      <c r="V24" s="893"/>
      <c r="W24" s="883"/>
      <c r="X24" s="883"/>
      <c r="Y24" s="883"/>
      <c r="Z24" s="883"/>
      <c r="AA24" s="883"/>
      <c r="AB24" s="883"/>
      <c r="AC24" s="883"/>
      <c r="AD24" s="883"/>
      <c r="AE24" s="883"/>
      <c r="AF24" s="49"/>
      <c r="AG24" s="892"/>
      <c r="AH24" s="893"/>
      <c r="AI24" s="883"/>
      <c r="AJ24" s="883"/>
      <c r="AK24" s="883"/>
      <c r="AL24" s="883"/>
      <c r="AM24" s="883"/>
      <c r="AN24" s="883"/>
      <c r="AO24" s="883"/>
      <c r="AP24" s="883"/>
      <c r="AQ24" s="883"/>
      <c r="AR24" s="883"/>
      <c r="AS24" s="883"/>
      <c r="AT24" s="106"/>
      <c r="AU24" s="106"/>
      <c r="AV24" s="106"/>
      <c r="AW24" s="106"/>
      <c r="AX24" s="892"/>
      <c r="AY24" s="893"/>
      <c r="AZ24" s="883"/>
      <c r="BA24" s="883"/>
      <c r="BB24" s="883"/>
      <c r="BC24" s="883"/>
      <c r="BD24" s="883"/>
      <c r="BE24" s="883"/>
      <c r="BF24" s="883"/>
      <c r="BG24" s="883"/>
      <c r="BH24" s="883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69"/>
      <c r="CA24" s="109"/>
      <c r="CB24" s="108"/>
      <c r="CC24" s="108"/>
      <c r="CE24" s="69"/>
      <c r="CF24" s="110"/>
      <c r="CG24" s="108"/>
      <c r="CH24" s="108"/>
      <c r="CI24" s="108"/>
      <c r="CJ24" s="108"/>
      <c r="CK24" s="108"/>
      <c r="CL24" s="75"/>
    </row>
    <row r="25" spans="2:90" s="66" customFormat="1" ht="3" customHeight="1" x14ac:dyDescent="0.3">
      <c r="B25" s="894"/>
      <c r="C25" s="895"/>
      <c r="D25" s="895"/>
      <c r="E25" s="895"/>
      <c r="F25" s="895"/>
      <c r="G25" s="895"/>
      <c r="H25" s="895"/>
      <c r="I25" s="895"/>
      <c r="J25" s="895"/>
      <c r="K25" s="895"/>
      <c r="L25" s="895"/>
      <c r="M25" s="895"/>
      <c r="N25" s="895"/>
      <c r="O25" s="895"/>
      <c r="P25" s="895"/>
      <c r="Q25" s="895"/>
      <c r="R25" s="111"/>
      <c r="S25" s="111"/>
      <c r="T25" s="111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108"/>
      <c r="CA25" s="109"/>
      <c r="CB25" s="108"/>
      <c r="CC25" s="108"/>
      <c r="CE25" s="69"/>
      <c r="CF25" s="112"/>
      <c r="CG25" s="108"/>
      <c r="CH25" s="108"/>
      <c r="CI25" s="108"/>
      <c r="CJ25" s="108"/>
      <c r="CK25" s="108"/>
      <c r="CL25" s="75"/>
    </row>
    <row r="26" spans="2:90" s="66" customFormat="1" ht="3.75" customHeight="1" x14ac:dyDescent="0.3">
      <c r="B26" s="894"/>
      <c r="C26" s="895"/>
      <c r="D26" s="895"/>
      <c r="E26" s="895"/>
      <c r="F26" s="895"/>
      <c r="G26" s="895"/>
      <c r="H26" s="895"/>
      <c r="I26" s="895"/>
      <c r="J26" s="895"/>
      <c r="K26" s="895"/>
      <c r="L26" s="895"/>
      <c r="M26" s="895"/>
      <c r="N26" s="895"/>
      <c r="O26" s="895"/>
      <c r="P26" s="895"/>
      <c r="Q26" s="895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08"/>
      <c r="CA26" s="109"/>
      <c r="CB26" s="108"/>
      <c r="CC26" s="108"/>
      <c r="CE26" s="69"/>
      <c r="CF26" s="112"/>
      <c r="CG26" s="108"/>
      <c r="CH26" s="108"/>
      <c r="CI26" s="108"/>
      <c r="CJ26" s="108"/>
      <c r="CK26" s="108"/>
      <c r="CL26" s="75"/>
    </row>
    <row r="27" spans="2:90" ht="3" customHeight="1" x14ac:dyDescent="0.3"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3"/>
      <c r="CB27" s="47"/>
      <c r="CC27" s="47"/>
    </row>
    <row r="28" spans="2:90" s="115" customFormat="1" ht="12.75" customHeight="1" x14ac:dyDescent="0.65">
      <c r="B28" s="897" t="s">
        <v>62</v>
      </c>
      <c r="C28" s="898"/>
      <c r="D28" s="898"/>
      <c r="E28" s="898"/>
      <c r="F28" s="898"/>
      <c r="G28" s="898"/>
      <c r="H28" s="898"/>
      <c r="I28" s="898"/>
      <c r="J28" s="898"/>
      <c r="K28" s="898"/>
      <c r="L28" s="898"/>
      <c r="M28" s="898"/>
      <c r="N28" s="898"/>
      <c r="O28" s="898"/>
      <c r="P28" s="898"/>
      <c r="Q28" s="898"/>
      <c r="R28" s="898"/>
      <c r="S28" s="898"/>
      <c r="T28" s="898"/>
      <c r="U28" s="898"/>
      <c r="V28" s="898"/>
      <c r="W28" s="898"/>
      <c r="X28" s="898"/>
      <c r="Y28" s="898"/>
      <c r="Z28" s="898"/>
      <c r="AA28" s="898"/>
      <c r="AB28" s="898"/>
      <c r="AC28" s="898"/>
      <c r="AD28" s="898"/>
      <c r="AE28" s="898"/>
      <c r="AF28" s="898"/>
      <c r="AG28" s="898"/>
      <c r="AH28" s="898"/>
      <c r="AI28" s="898"/>
      <c r="AJ28" s="898"/>
      <c r="AK28" s="898"/>
      <c r="AL28" s="898"/>
      <c r="AM28" s="898"/>
      <c r="AN28" s="898"/>
      <c r="AO28" s="899"/>
      <c r="AP28" s="903" t="s">
        <v>63</v>
      </c>
      <c r="AQ28" s="904"/>
      <c r="AR28" s="904"/>
      <c r="AS28" s="904"/>
      <c r="AT28" s="904"/>
      <c r="AU28" s="904"/>
      <c r="AV28" s="904"/>
      <c r="AW28" s="904"/>
      <c r="AX28" s="904"/>
      <c r="AY28" s="905"/>
      <c r="AZ28" s="897" t="s">
        <v>64</v>
      </c>
      <c r="BA28" s="898"/>
      <c r="BB28" s="898"/>
      <c r="BC28" s="898"/>
      <c r="BD28" s="898"/>
      <c r="BE28" s="898"/>
      <c r="BF28" s="898"/>
      <c r="BG28" s="898"/>
      <c r="BH28" s="898"/>
      <c r="BI28" s="898"/>
      <c r="BJ28" s="898"/>
      <c r="BK28" s="898"/>
      <c r="BL28" s="898"/>
      <c r="BM28" s="899"/>
      <c r="BN28" s="903" t="s">
        <v>65</v>
      </c>
      <c r="BO28" s="904"/>
      <c r="BP28" s="904"/>
      <c r="BQ28" s="904"/>
      <c r="BR28" s="904"/>
      <c r="BS28" s="904"/>
      <c r="BT28" s="904"/>
      <c r="BU28" s="904"/>
      <c r="BV28" s="904"/>
      <c r="BW28" s="904"/>
      <c r="BX28" s="904"/>
      <c r="BY28" s="904"/>
      <c r="BZ28" s="904"/>
      <c r="CA28" s="905"/>
      <c r="CB28" s="906"/>
      <c r="CC28" s="116"/>
      <c r="CE28" s="906"/>
      <c r="CF28" s="906"/>
      <c r="CG28" s="906"/>
      <c r="CH28" s="906"/>
      <c r="CI28" s="116"/>
      <c r="CJ28" s="906"/>
      <c r="CK28" s="116"/>
      <c r="CL28" s="117"/>
    </row>
    <row r="29" spans="2:90" s="115" customFormat="1" ht="12.75" customHeight="1" x14ac:dyDescent="0.65">
      <c r="B29" s="900"/>
      <c r="C29" s="901"/>
      <c r="D29" s="901"/>
      <c r="E29" s="901"/>
      <c r="F29" s="901"/>
      <c r="G29" s="901"/>
      <c r="H29" s="901"/>
      <c r="I29" s="901"/>
      <c r="J29" s="901"/>
      <c r="K29" s="901"/>
      <c r="L29" s="901"/>
      <c r="M29" s="901"/>
      <c r="N29" s="901"/>
      <c r="O29" s="901"/>
      <c r="P29" s="901"/>
      <c r="Q29" s="901"/>
      <c r="R29" s="901"/>
      <c r="S29" s="901"/>
      <c r="T29" s="901"/>
      <c r="U29" s="901"/>
      <c r="V29" s="901"/>
      <c r="W29" s="901"/>
      <c r="X29" s="901"/>
      <c r="Y29" s="901"/>
      <c r="Z29" s="901"/>
      <c r="AA29" s="901"/>
      <c r="AB29" s="901"/>
      <c r="AC29" s="901"/>
      <c r="AD29" s="901"/>
      <c r="AE29" s="901"/>
      <c r="AF29" s="901"/>
      <c r="AG29" s="901"/>
      <c r="AH29" s="901"/>
      <c r="AI29" s="901"/>
      <c r="AJ29" s="901"/>
      <c r="AK29" s="901"/>
      <c r="AL29" s="901"/>
      <c r="AM29" s="901"/>
      <c r="AN29" s="901"/>
      <c r="AO29" s="902"/>
      <c r="AP29" s="900" t="s">
        <v>66</v>
      </c>
      <c r="AQ29" s="901"/>
      <c r="AR29" s="901"/>
      <c r="AS29" s="901"/>
      <c r="AT29" s="901"/>
      <c r="AU29" s="901"/>
      <c r="AV29" s="901"/>
      <c r="AW29" s="901"/>
      <c r="AX29" s="901"/>
      <c r="AY29" s="902"/>
      <c r="AZ29" s="900"/>
      <c r="BA29" s="901"/>
      <c r="BB29" s="901"/>
      <c r="BC29" s="901"/>
      <c r="BD29" s="901"/>
      <c r="BE29" s="901"/>
      <c r="BF29" s="901"/>
      <c r="BG29" s="901"/>
      <c r="BH29" s="901"/>
      <c r="BI29" s="901"/>
      <c r="BJ29" s="901"/>
      <c r="BK29" s="901"/>
      <c r="BL29" s="901"/>
      <c r="BM29" s="902"/>
      <c r="BN29" s="900" t="s">
        <v>67</v>
      </c>
      <c r="BO29" s="901"/>
      <c r="BP29" s="901"/>
      <c r="BQ29" s="901"/>
      <c r="BR29" s="901"/>
      <c r="BS29" s="901"/>
      <c r="BT29" s="901"/>
      <c r="BU29" s="901"/>
      <c r="BV29" s="901"/>
      <c r="BW29" s="901"/>
      <c r="BX29" s="901"/>
      <c r="BY29" s="901"/>
      <c r="BZ29" s="901"/>
      <c r="CA29" s="902"/>
      <c r="CB29" s="906"/>
      <c r="CC29" s="116"/>
      <c r="CE29" s="906"/>
      <c r="CF29" s="906"/>
      <c r="CG29" s="906"/>
      <c r="CH29" s="906"/>
      <c r="CI29" s="116"/>
      <c r="CJ29" s="906"/>
      <c r="CK29" s="116"/>
      <c r="CL29" s="117"/>
    </row>
    <row r="30" spans="2:90" s="66" customFormat="1" ht="14.25" customHeight="1" x14ac:dyDescent="0.3">
      <c r="B30" s="118" t="s">
        <v>68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907"/>
      <c r="AQ30" s="908"/>
      <c r="AR30" s="908"/>
      <c r="AS30" s="908"/>
      <c r="AT30" s="908"/>
      <c r="AU30" s="908"/>
      <c r="AV30" s="908"/>
      <c r="AW30" s="908"/>
      <c r="AX30" s="908"/>
      <c r="AY30" s="908"/>
      <c r="AZ30" s="909"/>
      <c r="BA30" s="909"/>
      <c r="BB30" s="909"/>
      <c r="BC30" s="909"/>
      <c r="BD30" s="909"/>
      <c r="BE30" s="909"/>
      <c r="BF30" s="909"/>
      <c r="BG30" s="909"/>
      <c r="BH30" s="909"/>
      <c r="BI30" s="909"/>
      <c r="BJ30" s="909"/>
      <c r="BK30" s="909"/>
      <c r="BL30" s="909"/>
      <c r="BM30" s="909"/>
      <c r="BN30" s="910" t="s">
        <v>69</v>
      </c>
      <c r="BO30" s="910"/>
      <c r="BP30" s="910"/>
      <c r="BQ30" s="910"/>
      <c r="BR30" s="910"/>
      <c r="BS30" s="910"/>
      <c r="BT30" s="910"/>
      <c r="BU30" s="910"/>
      <c r="BV30" s="910"/>
      <c r="BW30" s="910"/>
      <c r="BX30" s="910"/>
      <c r="BY30" s="910"/>
      <c r="BZ30" s="910"/>
      <c r="CA30" s="910"/>
      <c r="CB30" s="120"/>
      <c r="CC30" s="120"/>
      <c r="CE30" s="21"/>
      <c r="CF30" s="21"/>
      <c r="CG30" s="21"/>
      <c r="CH30" s="21"/>
      <c r="CI30" s="121"/>
      <c r="CJ30" s="120"/>
      <c r="CK30" s="120"/>
      <c r="CL30" s="75"/>
    </row>
    <row r="31" spans="2:90" s="66" customFormat="1" ht="14.25" customHeight="1" x14ac:dyDescent="0.3">
      <c r="B31" s="122" t="s">
        <v>70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911"/>
      <c r="AQ31" s="912"/>
      <c r="AR31" s="912"/>
      <c r="AS31" s="912"/>
      <c r="AT31" s="912"/>
      <c r="AU31" s="912"/>
      <c r="AV31" s="912"/>
      <c r="AW31" s="912"/>
      <c r="AX31" s="912"/>
      <c r="AY31" s="912"/>
      <c r="AZ31" s="913"/>
      <c r="BA31" s="913"/>
      <c r="BB31" s="913"/>
      <c r="BC31" s="913"/>
      <c r="BD31" s="913"/>
      <c r="BE31" s="913"/>
      <c r="BF31" s="913"/>
      <c r="BG31" s="913"/>
      <c r="BH31" s="913"/>
      <c r="BI31" s="913"/>
      <c r="BJ31" s="913"/>
      <c r="BK31" s="913"/>
      <c r="BL31" s="913"/>
      <c r="BM31" s="913"/>
      <c r="BN31" s="914" t="s">
        <v>69</v>
      </c>
      <c r="BO31" s="914"/>
      <c r="BP31" s="914"/>
      <c r="BQ31" s="914"/>
      <c r="BR31" s="914"/>
      <c r="BS31" s="914"/>
      <c r="BT31" s="914"/>
      <c r="BU31" s="914"/>
      <c r="BV31" s="914"/>
      <c r="BW31" s="914"/>
      <c r="BX31" s="914"/>
      <c r="BY31" s="914"/>
      <c r="BZ31" s="914"/>
      <c r="CA31" s="914"/>
      <c r="CB31" s="120"/>
      <c r="CC31" s="120"/>
      <c r="CE31" s="21"/>
      <c r="CF31" s="21"/>
      <c r="CG31" s="21"/>
      <c r="CH31" s="123"/>
      <c r="CI31" s="121"/>
      <c r="CJ31" s="120"/>
      <c r="CK31" s="120"/>
      <c r="CL31" s="75"/>
    </row>
    <row r="32" spans="2:90" s="66" customFormat="1" ht="14.25" customHeight="1" x14ac:dyDescent="0.3">
      <c r="B32" s="122" t="s">
        <v>71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911"/>
      <c r="AQ32" s="912"/>
      <c r="AR32" s="912"/>
      <c r="AS32" s="912"/>
      <c r="AT32" s="912"/>
      <c r="AU32" s="912"/>
      <c r="AV32" s="912"/>
      <c r="AW32" s="912"/>
      <c r="AX32" s="912"/>
      <c r="AY32" s="912"/>
      <c r="AZ32" s="913"/>
      <c r="BA32" s="913"/>
      <c r="BB32" s="913"/>
      <c r="BC32" s="913"/>
      <c r="BD32" s="913"/>
      <c r="BE32" s="913"/>
      <c r="BF32" s="913"/>
      <c r="BG32" s="913"/>
      <c r="BH32" s="913"/>
      <c r="BI32" s="913"/>
      <c r="BJ32" s="913"/>
      <c r="BK32" s="913"/>
      <c r="BL32" s="913"/>
      <c r="BM32" s="913"/>
      <c r="BN32" s="914" t="s">
        <v>69</v>
      </c>
      <c r="BO32" s="914"/>
      <c r="BP32" s="914"/>
      <c r="BQ32" s="914"/>
      <c r="BR32" s="914"/>
      <c r="BS32" s="914"/>
      <c r="BT32" s="914"/>
      <c r="BU32" s="914"/>
      <c r="BV32" s="914"/>
      <c r="BW32" s="914"/>
      <c r="BX32" s="914"/>
      <c r="BY32" s="914"/>
      <c r="BZ32" s="914"/>
      <c r="CA32" s="914"/>
      <c r="CB32" s="120"/>
      <c r="CC32" s="120"/>
      <c r="CE32" s="21"/>
      <c r="CF32" s="21"/>
      <c r="CG32" s="21"/>
      <c r="CH32" s="123"/>
      <c r="CI32" s="121"/>
      <c r="CJ32" s="120"/>
      <c r="CK32" s="120"/>
      <c r="CL32" s="75"/>
    </row>
    <row r="33" spans="1:89" s="75" customFormat="1" ht="14.25" customHeight="1" x14ac:dyDescent="0.3">
      <c r="A33" s="66"/>
      <c r="B33" s="122" t="s">
        <v>72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911"/>
      <c r="AQ33" s="912"/>
      <c r="AR33" s="912"/>
      <c r="AS33" s="912"/>
      <c r="AT33" s="912"/>
      <c r="AU33" s="912"/>
      <c r="AV33" s="912"/>
      <c r="AW33" s="912"/>
      <c r="AX33" s="912"/>
      <c r="AY33" s="912"/>
      <c r="AZ33" s="913"/>
      <c r="BA33" s="913"/>
      <c r="BB33" s="913"/>
      <c r="BC33" s="913"/>
      <c r="BD33" s="913"/>
      <c r="BE33" s="913"/>
      <c r="BF33" s="913"/>
      <c r="BG33" s="913"/>
      <c r="BH33" s="913"/>
      <c r="BI33" s="913"/>
      <c r="BJ33" s="913"/>
      <c r="BK33" s="913"/>
      <c r="BL33" s="913"/>
      <c r="BM33" s="913"/>
      <c r="BN33" s="914" t="s">
        <v>69</v>
      </c>
      <c r="BO33" s="914"/>
      <c r="BP33" s="914"/>
      <c r="BQ33" s="914"/>
      <c r="BR33" s="914"/>
      <c r="BS33" s="914"/>
      <c r="BT33" s="914"/>
      <c r="BU33" s="914"/>
      <c r="BV33" s="914"/>
      <c r="BW33" s="914"/>
      <c r="BX33" s="914"/>
      <c r="BY33" s="914"/>
      <c r="BZ33" s="914"/>
      <c r="CA33" s="914"/>
      <c r="CB33" s="120"/>
      <c r="CC33" s="120"/>
      <c r="CD33" s="66"/>
      <c r="CE33" s="21"/>
      <c r="CF33" s="21"/>
      <c r="CG33" s="21"/>
      <c r="CH33" s="123"/>
      <c r="CI33" s="121"/>
      <c r="CJ33" s="120"/>
      <c r="CK33" s="120"/>
    </row>
    <row r="34" spans="1:89" s="75" customFormat="1" ht="14.25" customHeight="1" x14ac:dyDescent="0.3">
      <c r="A34" s="66"/>
      <c r="B34" s="122" t="s">
        <v>73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911"/>
      <c r="AQ34" s="912"/>
      <c r="AR34" s="912"/>
      <c r="AS34" s="912"/>
      <c r="AT34" s="912"/>
      <c r="AU34" s="912"/>
      <c r="AV34" s="912"/>
      <c r="AW34" s="912"/>
      <c r="AX34" s="912"/>
      <c r="AY34" s="912"/>
      <c r="AZ34" s="913"/>
      <c r="BA34" s="913"/>
      <c r="BB34" s="913"/>
      <c r="BC34" s="913"/>
      <c r="BD34" s="913"/>
      <c r="BE34" s="913"/>
      <c r="BF34" s="913"/>
      <c r="BG34" s="913"/>
      <c r="BH34" s="913"/>
      <c r="BI34" s="913"/>
      <c r="BJ34" s="913"/>
      <c r="BK34" s="913"/>
      <c r="BL34" s="913"/>
      <c r="BM34" s="913"/>
      <c r="BN34" s="914" t="s">
        <v>69</v>
      </c>
      <c r="BO34" s="914"/>
      <c r="BP34" s="914"/>
      <c r="BQ34" s="914"/>
      <c r="BR34" s="914"/>
      <c r="BS34" s="914"/>
      <c r="BT34" s="914"/>
      <c r="BU34" s="914"/>
      <c r="BV34" s="914"/>
      <c r="BW34" s="914"/>
      <c r="BX34" s="914"/>
      <c r="BY34" s="914"/>
      <c r="BZ34" s="914"/>
      <c r="CA34" s="914"/>
      <c r="CB34" s="120"/>
      <c r="CC34" s="120"/>
      <c r="CD34" s="34"/>
      <c r="CE34" s="21"/>
      <c r="CF34" s="21"/>
      <c r="CG34" s="21"/>
      <c r="CH34" s="123"/>
      <c r="CI34" s="121"/>
      <c r="CJ34" s="120"/>
      <c r="CK34" s="120"/>
    </row>
    <row r="35" spans="1:89" s="75" customFormat="1" ht="14.25" customHeight="1" x14ac:dyDescent="0.3">
      <c r="A35" s="66"/>
      <c r="B35" s="124" t="s">
        <v>74</v>
      </c>
      <c r="C35" s="125"/>
      <c r="D35" s="125"/>
      <c r="E35" s="125"/>
      <c r="F35" s="125"/>
      <c r="G35" s="125"/>
      <c r="H35" s="125"/>
      <c r="I35" s="125"/>
      <c r="J35" s="125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911"/>
      <c r="AQ35" s="912"/>
      <c r="AR35" s="912"/>
      <c r="AS35" s="912"/>
      <c r="AT35" s="912"/>
      <c r="AU35" s="912"/>
      <c r="AV35" s="912"/>
      <c r="AW35" s="912"/>
      <c r="AX35" s="912"/>
      <c r="AY35" s="912"/>
      <c r="AZ35" s="913"/>
      <c r="BA35" s="913"/>
      <c r="BB35" s="913"/>
      <c r="BC35" s="913"/>
      <c r="BD35" s="913"/>
      <c r="BE35" s="913"/>
      <c r="BF35" s="913"/>
      <c r="BG35" s="913"/>
      <c r="BH35" s="913"/>
      <c r="BI35" s="913"/>
      <c r="BJ35" s="913"/>
      <c r="BK35" s="913"/>
      <c r="BL35" s="913"/>
      <c r="BM35" s="913"/>
      <c r="BN35" s="914" t="s">
        <v>69</v>
      </c>
      <c r="BO35" s="914"/>
      <c r="BP35" s="914"/>
      <c r="BQ35" s="914"/>
      <c r="BR35" s="914"/>
      <c r="BS35" s="914"/>
      <c r="BT35" s="914"/>
      <c r="BU35" s="914"/>
      <c r="BV35" s="914"/>
      <c r="BW35" s="914"/>
      <c r="BX35" s="914"/>
      <c r="BY35" s="914"/>
      <c r="BZ35" s="914"/>
      <c r="CA35" s="914"/>
      <c r="CB35" s="120"/>
      <c r="CC35" s="120"/>
      <c r="CD35" s="34"/>
      <c r="CE35" s="21"/>
      <c r="CF35" s="21"/>
      <c r="CG35" s="21"/>
      <c r="CH35" s="123"/>
      <c r="CI35" s="121"/>
      <c r="CJ35" s="120"/>
      <c r="CK35" s="120"/>
    </row>
    <row r="36" spans="1:89" s="75" customFormat="1" ht="14.25" customHeight="1" x14ac:dyDescent="0.3">
      <c r="A36" s="66"/>
      <c r="B36" s="124" t="s">
        <v>75</v>
      </c>
      <c r="C36" s="125"/>
      <c r="D36" s="125"/>
      <c r="E36" s="125"/>
      <c r="F36" s="125"/>
      <c r="G36" s="125"/>
      <c r="H36" s="125"/>
      <c r="I36" s="125"/>
      <c r="J36" s="125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911"/>
      <c r="AQ36" s="912"/>
      <c r="AR36" s="912"/>
      <c r="AS36" s="912"/>
      <c r="AT36" s="912"/>
      <c r="AU36" s="912"/>
      <c r="AV36" s="912"/>
      <c r="AW36" s="912"/>
      <c r="AX36" s="912"/>
      <c r="AY36" s="912"/>
      <c r="AZ36" s="913"/>
      <c r="BA36" s="913"/>
      <c r="BB36" s="913"/>
      <c r="BC36" s="913"/>
      <c r="BD36" s="913"/>
      <c r="BE36" s="913"/>
      <c r="BF36" s="913"/>
      <c r="BG36" s="913"/>
      <c r="BH36" s="913"/>
      <c r="BI36" s="913"/>
      <c r="BJ36" s="913"/>
      <c r="BK36" s="913"/>
      <c r="BL36" s="913"/>
      <c r="BM36" s="913"/>
      <c r="BN36" s="914" t="s">
        <v>69</v>
      </c>
      <c r="BO36" s="914"/>
      <c r="BP36" s="914"/>
      <c r="BQ36" s="914"/>
      <c r="BR36" s="914"/>
      <c r="BS36" s="914"/>
      <c r="BT36" s="914"/>
      <c r="BU36" s="914"/>
      <c r="BV36" s="914"/>
      <c r="BW36" s="914"/>
      <c r="BX36" s="914"/>
      <c r="BY36" s="914"/>
      <c r="BZ36" s="914"/>
      <c r="CA36" s="914"/>
      <c r="CB36" s="120"/>
      <c r="CC36" s="120"/>
      <c r="CD36" s="34"/>
      <c r="CE36" s="21"/>
      <c r="CF36" s="21"/>
      <c r="CG36" s="21"/>
      <c r="CH36" s="123"/>
      <c r="CI36" s="121"/>
      <c r="CJ36" s="120"/>
      <c r="CK36" s="120"/>
    </row>
    <row r="37" spans="1:89" s="75" customFormat="1" ht="14.25" customHeight="1" x14ac:dyDescent="0.3">
      <c r="A37" s="66"/>
      <c r="B37" s="126"/>
      <c r="C37" s="127"/>
      <c r="D37" s="127"/>
      <c r="E37" s="127"/>
      <c r="F37" s="127"/>
      <c r="G37" s="127"/>
      <c r="I37" s="127"/>
      <c r="J37" s="21" t="s">
        <v>76</v>
      </c>
      <c r="K37" s="69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911"/>
      <c r="AQ37" s="912"/>
      <c r="AR37" s="912"/>
      <c r="AS37" s="912"/>
      <c r="AT37" s="912"/>
      <c r="AU37" s="912"/>
      <c r="AV37" s="912"/>
      <c r="AW37" s="912"/>
      <c r="AX37" s="912"/>
      <c r="AY37" s="912"/>
      <c r="AZ37" s="913"/>
      <c r="BA37" s="913"/>
      <c r="BB37" s="913"/>
      <c r="BC37" s="913"/>
      <c r="BD37" s="913"/>
      <c r="BE37" s="913"/>
      <c r="BF37" s="913"/>
      <c r="BG37" s="913"/>
      <c r="BH37" s="913"/>
      <c r="BI37" s="913"/>
      <c r="BJ37" s="913"/>
      <c r="BK37" s="913"/>
      <c r="BL37" s="913"/>
      <c r="BM37" s="913"/>
      <c r="BN37" s="914" t="s">
        <v>69</v>
      </c>
      <c r="BO37" s="914"/>
      <c r="BP37" s="914"/>
      <c r="BQ37" s="914"/>
      <c r="BR37" s="914"/>
      <c r="BS37" s="914"/>
      <c r="BT37" s="914"/>
      <c r="BU37" s="914"/>
      <c r="BV37" s="914"/>
      <c r="BW37" s="914"/>
      <c r="BX37" s="914"/>
      <c r="BY37" s="914"/>
      <c r="BZ37" s="914"/>
      <c r="CA37" s="914"/>
      <c r="CB37" s="120"/>
      <c r="CC37" s="120"/>
      <c r="CD37" s="34"/>
      <c r="CE37" s="127"/>
      <c r="CF37" s="21"/>
      <c r="CG37" s="21"/>
      <c r="CH37" s="128"/>
      <c r="CI37" s="121"/>
      <c r="CJ37" s="69"/>
      <c r="CK37" s="120"/>
    </row>
    <row r="38" spans="1:89" s="75" customFormat="1" ht="14.25" customHeight="1" x14ac:dyDescent="0.3">
      <c r="A38" s="66"/>
      <c r="B38" s="126"/>
      <c r="C38" s="127"/>
      <c r="D38" s="127"/>
      <c r="E38" s="127"/>
      <c r="F38" s="127"/>
      <c r="G38" s="127"/>
      <c r="I38" s="127"/>
      <c r="J38" s="21" t="s">
        <v>77</v>
      </c>
      <c r="K38" s="69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911"/>
      <c r="AQ38" s="912"/>
      <c r="AR38" s="912"/>
      <c r="AS38" s="912"/>
      <c r="AT38" s="912"/>
      <c r="AU38" s="912"/>
      <c r="AV38" s="912"/>
      <c r="AW38" s="912"/>
      <c r="AX38" s="912"/>
      <c r="AY38" s="912"/>
      <c r="AZ38" s="913"/>
      <c r="BA38" s="913"/>
      <c r="BB38" s="913"/>
      <c r="BC38" s="913"/>
      <c r="BD38" s="913"/>
      <c r="BE38" s="913"/>
      <c r="BF38" s="913"/>
      <c r="BG38" s="913"/>
      <c r="BH38" s="913"/>
      <c r="BI38" s="913"/>
      <c r="BJ38" s="913"/>
      <c r="BK38" s="913"/>
      <c r="BL38" s="913"/>
      <c r="BM38" s="913"/>
      <c r="BN38" s="914" t="s">
        <v>69</v>
      </c>
      <c r="BO38" s="914"/>
      <c r="BP38" s="914"/>
      <c r="BQ38" s="914"/>
      <c r="BR38" s="914"/>
      <c r="BS38" s="914"/>
      <c r="BT38" s="914"/>
      <c r="BU38" s="914"/>
      <c r="BV38" s="914"/>
      <c r="BW38" s="914"/>
      <c r="BX38" s="914"/>
      <c r="BY38" s="914"/>
      <c r="BZ38" s="914"/>
      <c r="CA38" s="914"/>
      <c r="CB38" s="120"/>
      <c r="CC38" s="120"/>
      <c r="CD38" s="34"/>
      <c r="CE38" s="127"/>
      <c r="CF38" s="21"/>
      <c r="CG38" s="21"/>
      <c r="CH38" s="128"/>
      <c r="CI38" s="121"/>
      <c r="CJ38" s="69"/>
      <c r="CK38" s="120"/>
    </row>
    <row r="39" spans="1:89" s="75" customFormat="1" ht="14.25" customHeight="1" x14ac:dyDescent="0.3">
      <c r="A39" s="66"/>
      <c r="B39" s="126"/>
      <c r="C39" s="127"/>
      <c r="D39" s="127"/>
      <c r="E39" s="127"/>
      <c r="F39" s="127"/>
      <c r="G39" s="127"/>
      <c r="I39" s="127"/>
      <c r="J39" s="21" t="s">
        <v>78</v>
      </c>
      <c r="K39" s="69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911"/>
      <c r="AQ39" s="912"/>
      <c r="AR39" s="912"/>
      <c r="AS39" s="912"/>
      <c r="AT39" s="912"/>
      <c r="AU39" s="912"/>
      <c r="AV39" s="912"/>
      <c r="AW39" s="912"/>
      <c r="AX39" s="912"/>
      <c r="AY39" s="912"/>
      <c r="AZ39" s="913"/>
      <c r="BA39" s="913"/>
      <c r="BB39" s="913"/>
      <c r="BC39" s="913"/>
      <c r="BD39" s="913"/>
      <c r="BE39" s="913"/>
      <c r="BF39" s="913"/>
      <c r="BG39" s="913"/>
      <c r="BH39" s="913"/>
      <c r="BI39" s="913"/>
      <c r="BJ39" s="913"/>
      <c r="BK39" s="913"/>
      <c r="BL39" s="913"/>
      <c r="BM39" s="913"/>
      <c r="BN39" s="914" t="s">
        <v>69</v>
      </c>
      <c r="BO39" s="914"/>
      <c r="BP39" s="914"/>
      <c r="BQ39" s="914"/>
      <c r="BR39" s="914"/>
      <c r="BS39" s="914"/>
      <c r="BT39" s="914"/>
      <c r="BU39" s="914"/>
      <c r="BV39" s="914"/>
      <c r="BW39" s="914"/>
      <c r="BX39" s="914"/>
      <c r="BY39" s="914"/>
      <c r="BZ39" s="914"/>
      <c r="CA39" s="914"/>
      <c r="CB39" s="120"/>
      <c r="CC39" s="120"/>
      <c r="CD39" s="34"/>
      <c r="CE39" s="127"/>
      <c r="CF39" s="21"/>
      <c r="CG39" s="21"/>
      <c r="CH39" s="128"/>
      <c r="CI39" s="121"/>
      <c r="CJ39" s="120"/>
      <c r="CK39" s="120"/>
    </row>
    <row r="40" spans="1:89" s="75" customFormat="1" ht="14.25" customHeight="1" x14ac:dyDescent="0.3">
      <c r="A40" s="66"/>
      <c r="B40" s="126"/>
      <c r="C40" s="127"/>
      <c r="D40" s="127"/>
      <c r="E40" s="127"/>
      <c r="F40" s="127"/>
      <c r="G40" s="127"/>
      <c r="I40" s="127"/>
      <c r="J40" s="21" t="s">
        <v>79</v>
      </c>
      <c r="K40" s="69"/>
      <c r="L40" s="21"/>
      <c r="M40" s="21"/>
      <c r="N40" s="21"/>
      <c r="O40" s="21"/>
      <c r="P40" s="21" t="s">
        <v>80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911"/>
      <c r="AQ40" s="912"/>
      <c r="AR40" s="912"/>
      <c r="AS40" s="912"/>
      <c r="AT40" s="912"/>
      <c r="AU40" s="912"/>
      <c r="AV40" s="912"/>
      <c r="AW40" s="912"/>
      <c r="AX40" s="912"/>
      <c r="AY40" s="912"/>
      <c r="AZ40" s="913"/>
      <c r="BA40" s="913"/>
      <c r="BB40" s="913"/>
      <c r="BC40" s="913"/>
      <c r="BD40" s="913"/>
      <c r="BE40" s="913"/>
      <c r="BF40" s="913"/>
      <c r="BG40" s="913"/>
      <c r="BH40" s="913"/>
      <c r="BI40" s="913"/>
      <c r="BJ40" s="913"/>
      <c r="BK40" s="913"/>
      <c r="BL40" s="913"/>
      <c r="BM40" s="913"/>
      <c r="BN40" s="914" t="s">
        <v>69</v>
      </c>
      <c r="BO40" s="914"/>
      <c r="BP40" s="914"/>
      <c r="BQ40" s="914"/>
      <c r="BR40" s="914"/>
      <c r="BS40" s="914"/>
      <c r="BT40" s="914"/>
      <c r="BU40" s="914"/>
      <c r="BV40" s="914"/>
      <c r="BW40" s="914"/>
      <c r="BX40" s="914"/>
      <c r="BY40" s="914"/>
      <c r="BZ40" s="914"/>
      <c r="CA40" s="914"/>
      <c r="CB40" s="120"/>
      <c r="CC40" s="120"/>
      <c r="CD40" s="34"/>
      <c r="CE40" s="127"/>
      <c r="CF40" s="21"/>
      <c r="CG40" s="21"/>
      <c r="CH40" s="128"/>
      <c r="CI40" s="121"/>
      <c r="CJ40" s="120"/>
      <c r="CK40" s="120"/>
    </row>
    <row r="41" spans="1:89" s="75" customFormat="1" ht="14.25" customHeight="1" x14ac:dyDescent="0.3">
      <c r="A41" s="66"/>
      <c r="B41" s="126" t="s">
        <v>81</v>
      </c>
      <c r="C41" s="127"/>
      <c r="D41" s="127"/>
      <c r="E41" s="127"/>
      <c r="F41" s="127"/>
      <c r="G41" s="127"/>
      <c r="H41" s="127"/>
      <c r="I41" s="127"/>
      <c r="J41" s="127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911"/>
      <c r="AQ41" s="912"/>
      <c r="AR41" s="912"/>
      <c r="AS41" s="912"/>
      <c r="AT41" s="912"/>
      <c r="AU41" s="912"/>
      <c r="AV41" s="912"/>
      <c r="AW41" s="912"/>
      <c r="AX41" s="912"/>
      <c r="AY41" s="912"/>
      <c r="AZ41" s="913"/>
      <c r="BA41" s="913"/>
      <c r="BB41" s="913"/>
      <c r="BC41" s="913"/>
      <c r="BD41" s="913"/>
      <c r="BE41" s="913"/>
      <c r="BF41" s="913"/>
      <c r="BG41" s="913"/>
      <c r="BH41" s="913"/>
      <c r="BI41" s="913"/>
      <c r="BJ41" s="913"/>
      <c r="BK41" s="913"/>
      <c r="BL41" s="913"/>
      <c r="BM41" s="913"/>
      <c r="BN41" s="914" t="s">
        <v>69</v>
      </c>
      <c r="BO41" s="914"/>
      <c r="BP41" s="914"/>
      <c r="BQ41" s="914"/>
      <c r="BR41" s="914"/>
      <c r="BS41" s="914"/>
      <c r="BT41" s="914"/>
      <c r="BU41" s="914"/>
      <c r="BV41" s="914"/>
      <c r="BW41" s="914"/>
      <c r="BX41" s="914"/>
      <c r="BY41" s="914"/>
      <c r="BZ41" s="914"/>
      <c r="CA41" s="914"/>
      <c r="CB41" s="120"/>
      <c r="CC41" s="120"/>
      <c r="CD41" s="34"/>
      <c r="CE41" s="21"/>
      <c r="CF41" s="21"/>
      <c r="CG41" s="21"/>
      <c r="CH41" s="123"/>
      <c r="CI41" s="121"/>
      <c r="CJ41" s="120"/>
      <c r="CK41" s="120"/>
    </row>
    <row r="42" spans="1:89" s="75" customFormat="1" ht="14.25" customHeight="1" x14ac:dyDescent="0.3">
      <c r="A42" s="66"/>
      <c r="B42" s="126"/>
      <c r="C42" s="127"/>
      <c r="D42" s="127"/>
      <c r="E42" s="127"/>
      <c r="F42" s="127"/>
      <c r="G42" s="127"/>
      <c r="J42" s="21" t="s">
        <v>82</v>
      </c>
      <c r="K42" s="127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911"/>
      <c r="AQ42" s="912"/>
      <c r="AR42" s="912"/>
      <c r="AS42" s="912"/>
      <c r="AT42" s="912"/>
      <c r="AU42" s="912"/>
      <c r="AV42" s="912"/>
      <c r="AW42" s="912"/>
      <c r="AX42" s="912"/>
      <c r="AY42" s="912"/>
      <c r="AZ42" s="913"/>
      <c r="BA42" s="913"/>
      <c r="BB42" s="913"/>
      <c r="BC42" s="913"/>
      <c r="BD42" s="913"/>
      <c r="BE42" s="913"/>
      <c r="BF42" s="913"/>
      <c r="BG42" s="913"/>
      <c r="BH42" s="913"/>
      <c r="BI42" s="913"/>
      <c r="BJ42" s="913"/>
      <c r="BK42" s="913"/>
      <c r="BL42" s="913"/>
      <c r="BM42" s="913"/>
      <c r="BN42" s="914" t="s">
        <v>69</v>
      </c>
      <c r="BO42" s="914"/>
      <c r="BP42" s="914"/>
      <c r="BQ42" s="914"/>
      <c r="BR42" s="914"/>
      <c r="BS42" s="914"/>
      <c r="BT42" s="914"/>
      <c r="BU42" s="914"/>
      <c r="BV42" s="914"/>
      <c r="BW42" s="914"/>
      <c r="BX42" s="914"/>
      <c r="BY42" s="914"/>
      <c r="BZ42" s="914"/>
      <c r="CA42" s="914"/>
      <c r="CB42" s="120"/>
      <c r="CC42" s="120"/>
      <c r="CD42" s="34"/>
      <c r="CE42" s="21"/>
      <c r="CF42" s="21"/>
      <c r="CG42" s="21"/>
      <c r="CH42" s="123"/>
      <c r="CI42" s="121"/>
      <c r="CJ42" s="120"/>
      <c r="CK42" s="120"/>
    </row>
    <row r="43" spans="1:89" s="75" customFormat="1" ht="14.25" customHeight="1" x14ac:dyDescent="0.3">
      <c r="A43" s="66"/>
      <c r="B43" s="126"/>
      <c r="C43" s="127"/>
      <c r="D43" s="127"/>
      <c r="E43" s="127"/>
      <c r="F43" s="127"/>
      <c r="G43" s="127"/>
      <c r="J43" s="21" t="s">
        <v>83</v>
      </c>
      <c r="K43" s="127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911"/>
      <c r="AQ43" s="912"/>
      <c r="AR43" s="912"/>
      <c r="AS43" s="912"/>
      <c r="AT43" s="912"/>
      <c r="AU43" s="912"/>
      <c r="AV43" s="912"/>
      <c r="AW43" s="912"/>
      <c r="AX43" s="912"/>
      <c r="AY43" s="912"/>
      <c r="AZ43" s="913"/>
      <c r="BA43" s="913"/>
      <c r="BB43" s="913"/>
      <c r="BC43" s="913"/>
      <c r="BD43" s="913"/>
      <c r="BE43" s="913"/>
      <c r="BF43" s="913"/>
      <c r="BG43" s="913"/>
      <c r="BH43" s="913"/>
      <c r="BI43" s="913"/>
      <c r="BJ43" s="913"/>
      <c r="BK43" s="913"/>
      <c r="BL43" s="913"/>
      <c r="BM43" s="913"/>
      <c r="BN43" s="914" t="s">
        <v>69</v>
      </c>
      <c r="BO43" s="914"/>
      <c r="BP43" s="914"/>
      <c r="BQ43" s="914"/>
      <c r="BR43" s="914"/>
      <c r="BS43" s="914"/>
      <c r="BT43" s="914"/>
      <c r="BU43" s="914"/>
      <c r="BV43" s="914"/>
      <c r="BW43" s="914"/>
      <c r="BX43" s="914"/>
      <c r="BY43" s="914"/>
      <c r="BZ43" s="914"/>
      <c r="CA43" s="914"/>
      <c r="CB43" s="120"/>
      <c r="CC43" s="120"/>
      <c r="CD43" s="34"/>
      <c r="CE43" s="21"/>
      <c r="CF43" s="21"/>
      <c r="CG43" s="21"/>
      <c r="CH43" s="123"/>
      <c r="CI43" s="121"/>
      <c r="CJ43" s="120"/>
      <c r="CK43" s="120"/>
    </row>
    <row r="44" spans="1:89" s="75" customFormat="1" ht="14.25" customHeight="1" x14ac:dyDescent="0.3">
      <c r="A44" s="66"/>
      <c r="B44" s="126"/>
      <c r="C44" s="127"/>
      <c r="D44" s="127"/>
      <c r="E44" s="127"/>
      <c r="F44" s="127"/>
      <c r="G44" s="127"/>
      <c r="J44" s="21" t="s">
        <v>84</v>
      </c>
      <c r="K44" s="127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911"/>
      <c r="AQ44" s="912"/>
      <c r="AR44" s="912"/>
      <c r="AS44" s="912"/>
      <c r="AT44" s="912"/>
      <c r="AU44" s="912"/>
      <c r="AV44" s="912"/>
      <c r="AW44" s="912"/>
      <c r="AX44" s="912"/>
      <c r="AY44" s="912"/>
      <c r="AZ44" s="913"/>
      <c r="BA44" s="913"/>
      <c r="BB44" s="913"/>
      <c r="BC44" s="913"/>
      <c r="BD44" s="913"/>
      <c r="BE44" s="913"/>
      <c r="BF44" s="913"/>
      <c r="BG44" s="913"/>
      <c r="BH44" s="913"/>
      <c r="BI44" s="913"/>
      <c r="BJ44" s="913"/>
      <c r="BK44" s="913"/>
      <c r="BL44" s="913"/>
      <c r="BM44" s="913"/>
      <c r="BN44" s="914" t="s">
        <v>69</v>
      </c>
      <c r="BO44" s="914"/>
      <c r="BP44" s="914"/>
      <c r="BQ44" s="914"/>
      <c r="BR44" s="914"/>
      <c r="BS44" s="914"/>
      <c r="BT44" s="914"/>
      <c r="BU44" s="914"/>
      <c r="BV44" s="914"/>
      <c r="BW44" s="914"/>
      <c r="BX44" s="914"/>
      <c r="BY44" s="914"/>
      <c r="BZ44" s="914"/>
      <c r="CA44" s="914"/>
      <c r="CB44" s="120"/>
      <c r="CC44" s="120"/>
      <c r="CD44" s="34"/>
      <c r="CE44" s="21"/>
      <c r="CF44" s="21"/>
      <c r="CG44" s="21"/>
      <c r="CH44" s="123"/>
      <c r="CI44" s="121"/>
      <c r="CJ44" s="120"/>
      <c r="CK44" s="120"/>
    </row>
    <row r="45" spans="1:89" s="75" customFormat="1" ht="14.25" customHeight="1" x14ac:dyDescent="0.3">
      <c r="A45" s="66"/>
      <c r="B45" s="126"/>
      <c r="C45" s="127"/>
      <c r="D45" s="127"/>
      <c r="E45" s="127"/>
      <c r="F45" s="127"/>
      <c r="G45" s="127"/>
      <c r="J45" s="21" t="s">
        <v>85</v>
      </c>
      <c r="K45" s="127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911"/>
      <c r="AQ45" s="912"/>
      <c r="AR45" s="912"/>
      <c r="AS45" s="912"/>
      <c r="AT45" s="912"/>
      <c r="AU45" s="912"/>
      <c r="AV45" s="912"/>
      <c r="AW45" s="912"/>
      <c r="AX45" s="912"/>
      <c r="AY45" s="912"/>
      <c r="AZ45" s="913"/>
      <c r="BA45" s="913"/>
      <c r="BB45" s="913"/>
      <c r="BC45" s="913"/>
      <c r="BD45" s="913"/>
      <c r="BE45" s="913"/>
      <c r="BF45" s="913"/>
      <c r="BG45" s="913"/>
      <c r="BH45" s="913"/>
      <c r="BI45" s="913"/>
      <c r="BJ45" s="913"/>
      <c r="BK45" s="913"/>
      <c r="BL45" s="913"/>
      <c r="BM45" s="913"/>
      <c r="BN45" s="914" t="s">
        <v>69</v>
      </c>
      <c r="BO45" s="914"/>
      <c r="BP45" s="914"/>
      <c r="BQ45" s="914"/>
      <c r="BR45" s="914"/>
      <c r="BS45" s="914"/>
      <c r="BT45" s="914"/>
      <c r="BU45" s="914"/>
      <c r="BV45" s="914"/>
      <c r="BW45" s="914"/>
      <c r="BX45" s="914"/>
      <c r="BY45" s="914"/>
      <c r="BZ45" s="914"/>
      <c r="CA45" s="914"/>
      <c r="CB45" s="120"/>
      <c r="CC45" s="120"/>
      <c r="CD45" s="34"/>
      <c r="CE45" s="21"/>
      <c r="CF45" s="21"/>
      <c r="CG45" s="21"/>
      <c r="CH45" s="123"/>
      <c r="CI45" s="121"/>
      <c r="CJ45" s="120"/>
      <c r="CK45" s="120"/>
    </row>
    <row r="46" spans="1:89" s="75" customFormat="1" ht="14.25" customHeight="1" x14ac:dyDescent="0.3">
      <c r="A46" s="66"/>
      <c r="B46" s="126"/>
      <c r="C46" s="127"/>
      <c r="D46" s="127"/>
      <c r="E46" s="127"/>
      <c r="F46" s="127"/>
      <c r="G46" s="127"/>
      <c r="J46" s="21" t="s">
        <v>86</v>
      </c>
      <c r="K46" s="127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911"/>
      <c r="AQ46" s="912"/>
      <c r="AR46" s="912"/>
      <c r="AS46" s="912"/>
      <c r="AT46" s="912"/>
      <c r="AU46" s="912"/>
      <c r="AV46" s="912"/>
      <c r="AW46" s="912"/>
      <c r="AX46" s="912"/>
      <c r="AY46" s="912"/>
      <c r="AZ46" s="913"/>
      <c r="BA46" s="913"/>
      <c r="BB46" s="913"/>
      <c r="BC46" s="913"/>
      <c r="BD46" s="913"/>
      <c r="BE46" s="913"/>
      <c r="BF46" s="913"/>
      <c r="BG46" s="913"/>
      <c r="BH46" s="913"/>
      <c r="BI46" s="913"/>
      <c r="BJ46" s="913"/>
      <c r="BK46" s="913"/>
      <c r="BL46" s="913"/>
      <c r="BM46" s="913"/>
      <c r="BN46" s="914" t="s">
        <v>69</v>
      </c>
      <c r="BO46" s="914"/>
      <c r="BP46" s="914"/>
      <c r="BQ46" s="914"/>
      <c r="BR46" s="914"/>
      <c r="BS46" s="914"/>
      <c r="BT46" s="914"/>
      <c r="BU46" s="914"/>
      <c r="BV46" s="914"/>
      <c r="BW46" s="914"/>
      <c r="BX46" s="914"/>
      <c r="BY46" s="914"/>
      <c r="BZ46" s="914"/>
      <c r="CA46" s="914"/>
      <c r="CB46" s="120"/>
      <c r="CC46" s="120"/>
      <c r="CD46" s="34"/>
      <c r="CE46" s="21"/>
      <c r="CF46" s="21"/>
      <c r="CG46" s="21"/>
      <c r="CH46" s="123"/>
      <c r="CI46" s="121"/>
      <c r="CJ46" s="120"/>
      <c r="CK46" s="120"/>
    </row>
    <row r="47" spans="1:89" s="75" customFormat="1" ht="14.25" customHeight="1" x14ac:dyDescent="0.3">
      <c r="A47" s="66"/>
      <c r="B47" s="122"/>
      <c r="C47" s="21"/>
      <c r="D47" s="21"/>
      <c r="E47" s="21"/>
      <c r="F47" s="21"/>
      <c r="G47" s="21"/>
      <c r="J47" s="21" t="s">
        <v>87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911"/>
      <c r="AQ47" s="912"/>
      <c r="AR47" s="912"/>
      <c r="AS47" s="912"/>
      <c r="AT47" s="912"/>
      <c r="AU47" s="912"/>
      <c r="AV47" s="912"/>
      <c r="AW47" s="912"/>
      <c r="AX47" s="912"/>
      <c r="AY47" s="912"/>
      <c r="AZ47" s="913"/>
      <c r="BA47" s="913"/>
      <c r="BB47" s="913"/>
      <c r="BC47" s="913"/>
      <c r="BD47" s="913"/>
      <c r="BE47" s="913"/>
      <c r="BF47" s="913"/>
      <c r="BG47" s="913"/>
      <c r="BH47" s="913"/>
      <c r="BI47" s="913"/>
      <c r="BJ47" s="913"/>
      <c r="BK47" s="913"/>
      <c r="BL47" s="913"/>
      <c r="BM47" s="913"/>
      <c r="BN47" s="914" t="s">
        <v>69</v>
      </c>
      <c r="BO47" s="914"/>
      <c r="BP47" s="914"/>
      <c r="BQ47" s="914"/>
      <c r="BR47" s="914"/>
      <c r="BS47" s="914"/>
      <c r="BT47" s="914"/>
      <c r="BU47" s="914"/>
      <c r="BV47" s="914"/>
      <c r="BW47" s="914"/>
      <c r="BX47" s="914"/>
      <c r="BY47" s="914"/>
      <c r="BZ47" s="914"/>
      <c r="CA47" s="914"/>
      <c r="CB47" s="120"/>
      <c r="CC47" s="120"/>
      <c r="CD47" s="34"/>
      <c r="CE47" s="21"/>
      <c r="CF47" s="21"/>
      <c r="CG47" s="21"/>
      <c r="CH47" s="123"/>
      <c r="CI47" s="121"/>
      <c r="CJ47" s="120"/>
      <c r="CK47" s="120"/>
    </row>
    <row r="48" spans="1:89" s="75" customFormat="1" ht="14.25" customHeight="1" x14ac:dyDescent="0.3">
      <c r="A48" s="66"/>
      <c r="B48" s="122"/>
      <c r="C48" s="21"/>
      <c r="D48" s="21"/>
      <c r="E48" s="21"/>
      <c r="F48" s="21"/>
      <c r="G48" s="21"/>
      <c r="J48" s="21" t="s">
        <v>88</v>
      </c>
      <c r="K48" s="21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911"/>
      <c r="AQ48" s="912"/>
      <c r="AR48" s="912"/>
      <c r="AS48" s="912"/>
      <c r="AT48" s="912"/>
      <c r="AU48" s="912"/>
      <c r="AV48" s="912"/>
      <c r="AW48" s="912"/>
      <c r="AX48" s="912"/>
      <c r="AY48" s="912"/>
      <c r="AZ48" s="913"/>
      <c r="BA48" s="913"/>
      <c r="BB48" s="913"/>
      <c r="BC48" s="913"/>
      <c r="BD48" s="913"/>
      <c r="BE48" s="913"/>
      <c r="BF48" s="913"/>
      <c r="BG48" s="913"/>
      <c r="BH48" s="913"/>
      <c r="BI48" s="913"/>
      <c r="BJ48" s="913"/>
      <c r="BK48" s="913"/>
      <c r="BL48" s="913"/>
      <c r="BM48" s="913"/>
      <c r="BN48" s="914" t="s">
        <v>69</v>
      </c>
      <c r="BO48" s="914"/>
      <c r="BP48" s="914"/>
      <c r="BQ48" s="914"/>
      <c r="BR48" s="914"/>
      <c r="BS48" s="914"/>
      <c r="BT48" s="914"/>
      <c r="BU48" s="914"/>
      <c r="BV48" s="914"/>
      <c r="BW48" s="914"/>
      <c r="BX48" s="914"/>
      <c r="BY48" s="914"/>
      <c r="BZ48" s="914"/>
      <c r="CA48" s="914"/>
      <c r="CB48" s="120"/>
      <c r="CC48" s="120"/>
      <c r="CD48" s="34"/>
      <c r="CE48" s="21"/>
      <c r="CF48" s="21"/>
      <c r="CG48" s="21"/>
      <c r="CH48" s="123"/>
      <c r="CI48" s="121"/>
      <c r="CJ48" s="120"/>
      <c r="CK48" s="120"/>
    </row>
    <row r="49" spans="1:90" s="75" customFormat="1" ht="14.25" customHeight="1" x14ac:dyDescent="0.3">
      <c r="A49" s="66"/>
      <c r="B49" s="122" t="s">
        <v>89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911"/>
      <c r="AQ49" s="912"/>
      <c r="AR49" s="912"/>
      <c r="AS49" s="912"/>
      <c r="AT49" s="912"/>
      <c r="AU49" s="912"/>
      <c r="AV49" s="912"/>
      <c r="AW49" s="912"/>
      <c r="AX49" s="912"/>
      <c r="AY49" s="912"/>
      <c r="AZ49" s="913"/>
      <c r="BA49" s="913"/>
      <c r="BB49" s="913"/>
      <c r="BC49" s="913"/>
      <c r="BD49" s="913"/>
      <c r="BE49" s="913"/>
      <c r="BF49" s="913"/>
      <c r="BG49" s="913"/>
      <c r="BH49" s="913"/>
      <c r="BI49" s="913"/>
      <c r="BJ49" s="913"/>
      <c r="BK49" s="913"/>
      <c r="BL49" s="913"/>
      <c r="BM49" s="913"/>
      <c r="BN49" s="914" t="s">
        <v>69</v>
      </c>
      <c r="BO49" s="914"/>
      <c r="BP49" s="914"/>
      <c r="BQ49" s="914"/>
      <c r="BR49" s="914"/>
      <c r="BS49" s="914"/>
      <c r="BT49" s="914"/>
      <c r="BU49" s="914"/>
      <c r="BV49" s="914"/>
      <c r="BW49" s="914"/>
      <c r="BX49" s="914"/>
      <c r="BY49" s="914"/>
      <c r="BZ49" s="914"/>
      <c r="CA49" s="914"/>
      <c r="CB49" s="120"/>
      <c r="CC49" s="120"/>
      <c r="CD49" s="66"/>
      <c r="CE49" s="21"/>
      <c r="CF49" s="21"/>
      <c r="CG49" s="21"/>
      <c r="CH49" s="123"/>
      <c r="CI49" s="121"/>
      <c r="CJ49" s="120"/>
      <c r="CK49" s="120"/>
    </row>
    <row r="50" spans="1:90" s="75" customFormat="1" ht="14.25" customHeight="1" x14ac:dyDescent="0.3">
      <c r="A50" s="66"/>
      <c r="B50" s="122" t="s">
        <v>90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911"/>
      <c r="AQ50" s="912"/>
      <c r="AR50" s="912"/>
      <c r="AS50" s="912"/>
      <c r="AT50" s="912"/>
      <c r="AU50" s="912"/>
      <c r="AV50" s="912"/>
      <c r="AW50" s="912"/>
      <c r="AX50" s="912"/>
      <c r="AY50" s="912"/>
      <c r="AZ50" s="913"/>
      <c r="BA50" s="913"/>
      <c r="BB50" s="913"/>
      <c r="BC50" s="913"/>
      <c r="BD50" s="913"/>
      <c r="BE50" s="913"/>
      <c r="BF50" s="913"/>
      <c r="BG50" s="913"/>
      <c r="BH50" s="913"/>
      <c r="BI50" s="913"/>
      <c r="BJ50" s="913"/>
      <c r="BK50" s="913"/>
      <c r="BL50" s="913"/>
      <c r="BM50" s="913"/>
      <c r="BN50" s="914" t="s">
        <v>69</v>
      </c>
      <c r="BO50" s="914"/>
      <c r="BP50" s="914"/>
      <c r="BQ50" s="914"/>
      <c r="BR50" s="914"/>
      <c r="BS50" s="914"/>
      <c r="BT50" s="914"/>
      <c r="BU50" s="914"/>
      <c r="BV50" s="914"/>
      <c r="BW50" s="914"/>
      <c r="BX50" s="914"/>
      <c r="BY50" s="914"/>
      <c r="BZ50" s="914"/>
      <c r="CA50" s="914"/>
      <c r="CB50" s="120"/>
      <c r="CC50" s="120"/>
      <c r="CD50" s="66"/>
      <c r="CE50" s="21"/>
      <c r="CF50" s="21"/>
      <c r="CG50" s="21"/>
      <c r="CH50" s="123"/>
      <c r="CI50" s="121"/>
      <c r="CJ50" s="120"/>
      <c r="CK50" s="120"/>
    </row>
    <row r="51" spans="1:90" s="75" customFormat="1" ht="14.25" customHeight="1" x14ac:dyDescent="0.3">
      <c r="A51" s="66"/>
      <c r="B51" s="122" t="s">
        <v>91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917"/>
      <c r="AQ51" s="918"/>
      <c r="AR51" s="918"/>
      <c r="AS51" s="918"/>
      <c r="AT51" s="918"/>
      <c r="AU51" s="918"/>
      <c r="AV51" s="918"/>
      <c r="AW51" s="918"/>
      <c r="AX51" s="918"/>
      <c r="AY51" s="918"/>
      <c r="AZ51" s="913"/>
      <c r="BA51" s="913"/>
      <c r="BB51" s="913"/>
      <c r="BC51" s="913"/>
      <c r="BD51" s="913"/>
      <c r="BE51" s="913"/>
      <c r="BF51" s="913"/>
      <c r="BG51" s="913"/>
      <c r="BH51" s="913"/>
      <c r="BI51" s="913"/>
      <c r="BJ51" s="913"/>
      <c r="BK51" s="913"/>
      <c r="BL51" s="913"/>
      <c r="BM51" s="913"/>
      <c r="BN51" s="914" t="s">
        <v>69</v>
      </c>
      <c r="BO51" s="914"/>
      <c r="BP51" s="914"/>
      <c r="BQ51" s="914"/>
      <c r="BR51" s="914"/>
      <c r="BS51" s="914"/>
      <c r="BT51" s="914"/>
      <c r="BU51" s="914"/>
      <c r="BV51" s="914"/>
      <c r="BW51" s="914"/>
      <c r="BX51" s="914"/>
      <c r="BY51" s="914"/>
      <c r="BZ51" s="914"/>
      <c r="CA51" s="914"/>
      <c r="CB51" s="130"/>
      <c r="CC51" s="130"/>
      <c r="CD51" s="66"/>
      <c r="CE51" s="21"/>
      <c r="CF51" s="21"/>
      <c r="CG51" s="21"/>
      <c r="CH51" s="123"/>
      <c r="CI51" s="131"/>
      <c r="CJ51" s="120"/>
      <c r="CK51" s="120"/>
    </row>
    <row r="52" spans="1:90" s="75" customFormat="1" ht="14.25" customHeight="1" x14ac:dyDescent="0.3">
      <c r="A52" s="66"/>
      <c r="B52" s="122" t="s">
        <v>92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919" t="e">
        <f>IF($J20="","",VLOOKUP($J20,DT!$A$3:$N$200,79))</f>
        <v>#REF!</v>
      </c>
      <c r="U52" s="920"/>
      <c r="V52" s="920"/>
      <c r="W52" s="920"/>
      <c r="X52" s="920"/>
      <c r="Y52" s="920"/>
      <c r="Z52" s="920"/>
      <c r="AA52" s="920"/>
      <c r="AB52" s="920"/>
      <c r="AC52" s="920"/>
      <c r="AD52" s="920"/>
      <c r="AE52" s="920"/>
      <c r="AF52" s="21"/>
      <c r="AG52" s="21"/>
      <c r="AH52" s="21"/>
      <c r="AI52" s="21"/>
      <c r="AJ52" s="21"/>
      <c r="AK52" s="921" t="e">
        <f>IF($J20="","",VLOOKUP($J20,DT!$A$5:$N$200,93))</f>
        <v>#REF!</v>
      </c>
      <c r="AL52" s="921"/>
      <c r="AM52" s="921"/>
      <c r="AN52" s="921"/>
      <c r="AO52" s="921"/>
      <c r="AP52" s="922" t="e">
        <f>IF($J20="","",VLOOKUP($J20,DT!$A$5:$N$200,135))</f>
        <v>#REF!</v>
      </c>
      <c r="AQ52" s="923"/>
      <c r="AR52" s="923"/>
      <c r="AS52" s="923"/>
      <c r="AT52" s="923"/>
      <c r="AU52" s="923"/>
      <c r="AV52" s="923"/>
      <c r="AW52" s="923"/>
      <c r="AX52" s="923"/>
      <c r="AY52" s="924"/>
      <c r="AZ52" s="925" t="e">
        <f>IF($J20="","",VLOOKUP($J20,DT!$A$5:$N$200,107))</f>
        <v>#REF!</v>
      </c>
      <c r="BA52" s="925"/>
      <c r="BB52" s="925"/>
      <c r="BC52" s="925"/>
      <c r="BD52" s="925"/>
      <c r="BE52" s="925"/>
      <c r="BF52" s="925"/>
      <c r="BG52" s="925"/>
      <c r="BH52" s="925"/>
      <c r="BI52" s="925"/>
      <c r="BJ52" s="925"/>
      <c r="BK52" s="925"/>
      <c r="BL52" s="925"/>
      <c r="BM52" s="925"/>
      <c r="BN52" s="925" t="e">
        <f>IF($J20="","",VLOOKUP($J20,DT!$A$5:$N$200,121))</f>
        <v>#REF!</v>
      </c>
      <c r="BO52" s="925"/>
      <c r="BP52" s="925"/>
      <c r="BQ52" s="925"/>
      <c r="BR52" s="925"/>
      <c r="BS52" s="925"/>
      <c r="BT52" s="925"/>
      <c r="BU52" s="925"/>
      <c r="BV52" s="925"/>
      <c r="BW52" s="925"/>
      <c r="BX52" s="925"/>
      <c r="BY52" s="925"/>
      <c r="BZ52" s="925"/>
      <c r="CA52" s="925"/>
      <c r="CB52" s="69"/>
      <c r="CC52" s="132"/>
      <c r="CD52" s="133"/>
      <c r="CE52" s="21"/>
      <c r="CF52" s="21"/>
      <c r="CG52" s="21"/>
      <c r="CH52" s="134"/>
      <c r="CI52" s="135"/>
      <c r="CJ52" s="136"/>
      <c r="CK52" s="136"/>
    </row>
    <row r="53" spans="1:90" s="75" customFormat="1" ht="14.25" customHeight="1" x14ac:dyDescent="0.3">
      <c r="A53" s="66"/>
      <c r="B53" s="137" t="s">
        <v>93</v>
      </c>
      <c r="C53" s="138"/>
      <c r="D53" s="138"/>
      <c r="E53" s="138"/>
      <c r="F53" s="138"/>
      <c r="G53" s="138"/>
      <c r="H53" s="138"/>
      <c r="I53" s="138"/>
      <c r="J53" s="138"/>
      <c r="K53" s="129"/>
      <c r="L53" s="129"/>
      <c r="M53" s="129"/>
      <c r="N53" s="129"/>
      <c r="O53" s="129"/>
      <c r="P53" s="129"/>
      <c r="Q53" s="129"/>
      <c r="R53" s="129"/>
      <c r="S53" s="129"/>
      <c r="T53" s="920"/>
      <c r="U53" s="920"/>
      <c r="V53" s="920"/>
      <c r="W53" s="920"/>
      <c r="X53" s="920"/>
      <c r="Y53" s="920"/>
      <c r="Z53" s="920"/>
      <c r="AA53" s="920"/>
      <c r="AB53" s="920"/>
      <c r="AC53" s="920"/>
      <c r="AD53" s="920"/>
      <c r="AE53" s="920"/>
      <c r="AF53" s="21"/>
      <c r="AG53" s="21"/>
      <c r="AH53" s="21"/>
      <c r="AI53" s="21"/>
      <c r="AJ53" s="21"/>
      <c r="AK53" s="921"/>
      <c r="AL53" s="921"/>
      <c r="AM53" s="921"/>
      <c r="AN53" s="921"/>
      <c r="AO53" s="926"/>
      <c r="AP53" s="927"/>
      <c r="AQ53" s="928"/>
      <c r="AR53" s="928"/>
      <c r="AS53" s="928"/>
      <c r="AT53" s="928"/>
      <c r="AU53" s="928"/>
      <c r="AV53" s="928"/>
      <c r="AW53" s="928"/>
      <c r="AX53" s="928"/>
      <c r="AY53" s="929"/>
      <c r="AZ53" s="930"/>
      <c r="BA53" s="931"/>
      <c r="BB53" s="931"/>
      <c r="BC53" s="931"/>
      <c r="BD53" s="931"/>
      <c r="BE53" s="931"/>
      <c r="BF53" s="931"/>
      <c r="BG53" s="931"/>
      <c r="BH53" s="931"/>
      <c r="BI53" s="931"/>
      <c r="BJ53" s="931"/>
      <c r="BK53" s="931"/>
      <c r="BL53" s="931"/>
      <c r="BM53" s="932"/>
      <c r="BN53" s="930"/>
      <c r="BO53" s="931"/>
      <c r="BP53" s="931"/>
      <c r="BQ53" s="931"/>
      <c r="BR53" s="931"/>
      <c r="BS53" s="931"/>
      <c r="BT53" s="931"/>
      <c r="BU53" s="931"/>
      <c r="BV53" s="931"/>
      <c r="BW53" s="931"/>
      <c r="BX53" s="931"/>
      <c r="BY53" s="931"/>
      <c r="BZ53" s="931"/>
      <c r="CA53" s="932"/>
      <c r="CB53" s="69"/>
      <c r="CC53" s="132"/>
      <c r="CD53" s="133"/>
      <c r="CE53" s="21"/>
      <c r="CF53" s="21"/>
      <c r="CG53" s="21"/>
      <c r="CH53" s="134"/>
      <c r="CI53" s="135"/>
      <c r="CJ53" s="136"/>
      <c r="CK53" s="136"/>
    </row>
    <row r="54" spans="1:90" s="52" customFormat="1" ht="2.25" customHeight="1" x14ac:dyDescent="0.3">
      <c r="A54" s="40"/>
      <c r="B54" s="139"/>
      <c r="C54" s="140"/>
      <c r="D54" s="140"/>
      <c r="E54" s="140"/>
      <c r="F54" s="140"/>
      <c r="G54" s="140"/>
      <c r="H54" s="140"/>
      <c r="I54" s="140"/>
      <c r="J54" s="140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1"/>
      <c r="AG54" s="141"/>
      <c r="AH54" s="141"/>
      <c r="AI54" s="141"/>
      <c r="AJ54" s="141"/>
      <c r="AK54" s="141"/>
      <c r="AL54" s="141"/>
      <c r="AM54" s="141"/>
      <c r="AN54" s="81"/>
      <c r="AO54" s="143"/>
      <c r="AP54" s="144"/>
      <c r="AQ54" s="141"/>
      <c r="AR54" s="81"/>
      <c r="AS54" s="141"/>
      <c r="AT54" s="141"/>
      <c r="AU54" s="141"/>
      <c r="AV54" s="141"/>
      <c r="AW54" s="141"/>
      <c r="AX54" s="141"/>
      <c r="AY54" s="143"/>
      <c r="AZ54" s="145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7"/>
      <c r="BN54" s="148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50"/>
      <c r="CB54" s="151"/>
      <c r="CC54" s="151"/>
      <c r="CD54" s="152"/>
      <c r="CE54" s="153"/>
      <c r="CF54" s="153"/>
      <c r="CG54" s="153"/>
      <c r="CH54" s="154"/>
      <c r="CI54" s="155"/>
      <c r="CJ54" s="156"/>
      <c r="CK54" s="156"/>
    </row>
    <row r="55" spans="1:90" s="66" customFormat="1" ht="20.25" customHeight="1" x14ac:dyDescent="0.7">
      <c r="B55" s="943" t="s">
        <v>94</v>
      </c>
      <c r="C55" s="944"/>
      <c r="D55" s="944"/>
      <c r="E55" s="944"/>
      <c r="F55" s="944"/>
      <c r="G55" s="944"/>
      <c r="H55" s="944"/>
      <c r="I55" s="944"/>
      <c r="J55" s="944"/>
      <c r="K55" s="944"/>
      <c r="L55" s="944"/>
      <c r="M55" s="944"/>
      <c r="N55" s="944"/>
      <c r="O55" s="944"/>
      <c r="P55" s="944"/>
      <c r="Q55" s="944"/>
      <c r="R55" s="944"/>
      <c r="S55" s="944"/>
      <c r="T55" s="944"/>
      <c r="U55" s="944"/>
      <c r="V55" s="944"/>
      <c r="W55" s="944"/>
      <c r="X55" s="944"/>
      <c r="Y55" s="944"/>
      <c r="Z55" s="944"/>
      <c r="AA55" s="944"/>
      <c r="AB55" s="944"/>
      <c r="AC55" s="944"/>
      <c r="AD55" s="944"/>
      <c r="AE55" s="944"/>
      <c r="AF55" s="944"/>
      <c r="AG55" s="944"/>
      <c r="AH55" s="944"/>
      <c r="AI55" s="944"/>
      <c r="AJ55" s="944"/>
      <c r="AK55" s="944"/>
      <c r="AL55" s="944"/>
      <c r="AM55" s="944"/>
      <c r="AN55" s="944"/>
      <c r="AO55" s="944"/>
      <c r="AP55" s="944"/>
      <c r="AQ55" s="944"/>
      <c r="AR55" s="944"/>
      <c r="AS55" s="944"/>
      <c r="AT55" s="944"/>
      <c r="AU55" s="944"/>
      <c r="AV55" s="944"/>
      <c r="AW55" s="944"/>
      <c r="AX55" s="944"/>
      <c r="AY55" s="945"/>
      <c r="AZ55" s="946" t="e">
        <f>SUM(AZ30:AZ53)</f>
        <v>#REF!</v>
      </c>
      <c r="BA55" s="946"/>
      <c r="BB55" s="946"/>
      <c r="BC55" s="946"/>
      <c r="BD55" s="946"/>
      <c r="BE55" s="946"/>
      <c r="BF55" s="946"/>
      <c r="BG55" s="946"/>
      <c r="BH55" s="946"/>
      <c r="BI55" s="946"/>
      <c r="BJ55" s="946"/>
      <c r="BK55" s="946"/>
      <c r="BL55" s="946"/>
      <c r="BM55" s="946"/>
      <c r="BN55" s="947" t="e">
        <f>SUM(BN30:BN53)</f>
        <v>#REF!</v>
      </c>
      <c r="BO55" s="948"/>
      <c r="BP55" s="948"/>
      <c r="BQ55" s="948"/>
      <c r="BR55" s="948"/>
      <c r="BS55" s="948"/>
      <c r="BT55" s="948"/>
      <c r="BU55" s="948"/>
      <c r="BV55" s="948"/>
      <c r="BW55" s="948"/>
      <c r="BX55" s="948"/>
      <c r="BY55" s="948"/>
      <c r="BZ55" s="948"/>
      <c r="CA55" s="949"/>
      <c r="CB55" s="69"/>
      <c r="CC55" s="69"/>
      <c r="CD55" s="34"/>
      <c r="CE55" s="157"/>
      <c r="CF55" s="157"/>
      <c r="CG55" s="157"/>
      <c r="CH55" s="157"/>
      <c r="CI55" s="158"/>
      <c r="CJ55" s="159"/>
      <c r="CK55" s="159"/>
      <c r="CL55" s="75"/>
    </row>
    <row r="56" spans="1:90" ht="3" customHeight="1" x14ac:dyDescent="0.3">
      <c r="B56" s="102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105"/>
      <c r="CB56" s="47"/>
      <c r="CC56" s="47"/>
      <c r="CD56" s="160"/>
      <c r="CI56" s="161"/>
      <c r="CJ56" s="161"/>
      <c r="CK56" s="161"/>
    </row>
    <row r="57" spans="1:90" s="162" customFormat="1" ht="18" customHeight="1" x14ac:dyDescent="0.3">
      <c r="B57" s="163"/>
      <c r="C57" s="164"/>
      <c r="D57" s="164"/>
      <c r="E57" s="164"/>
      <c r="F57" s="164"/>
      <c r="G57" s="164"/>
      <c r="H57" s="164"/>
      <c r="I57" s="164"/>
      <c r="J57" s="950" t="s">
        <v>95</v>
      </c>
      <c r="K57" s="950"/>
      <c r="L57" s="950"/>
      <c r="M57" s="950"/>
      <c r="N57" s="950"/>
      <c r="O57" s="950"/>
      <c r="P57" s="950"/>
      <c r="Q57" s="950"/>
      <c r="R57" s="950"/>
      <c r="S57" s="950"/>
      <c r="T57" s="950"/>
      <c r="U57" s="950"/>
      <c r="V57" s="950"/>
      <c r="W57" s="951" t="e">
        <f>("==="&amp;BAHTTEXT(BN55)&amp;"===")</f>
        <v>#REF!</v>
      </c>
      <c r="X57" s="952"/>
      <c r="Y57" s="952"/>
      <c r="Z57" s="952"/>
      <c r="AA57" s="952"/>
      <c r="AB57" s="952"/>
      <c r="AC57" s="952"/>
      <c r="AD57" s="952"/>
      <c r="AE57" s="952"/>
      <c r="AF57" s="952"/>
      <c r="AG57" s="952"/>
      <c r="AH57" s="952"/>
      <c r="AI57" s="952"/>
      <c r="AJ57" s="952"/>
      <c r="AK57" s="952"/>
      <c r="AL57" s="952"/>
      <c r="AM57" s="952"/>
      <c r="AN57" s="952"/>
      <c r="AO57" s="952"/>
      <c r="AP57" s="952"/>
      <c r="AQ57" s="952"/>
      <c r="AR57" s="952"/>
      <c r="AS57" s="952"/>
      <c r="AT57" s="952"/>
      <c r="AU57" s="952"/>
      <c r="AV57" s="952"/>
      <c r="AW57" s="952"/>
      <c r="AX57" s="952"/>
      <c r="AY57" s="952"/>
      <c r="AZ57" s="952"/>
      <c r="BA57" s="952"/>
      <c r="BB57" s="952"/>
      <c r="BC57" s="952"/>
      <c r="BD57" s="952"/>
      <c r="BE57" s="952"/>
      <c r="BF57" s="952"/>
      <c r="BG57" s="952"/>
      <c r="BH57" s="952"/>
      <c r="BI57" s="952"/>
      <c r="BJ57" s="952"/>
      <c r="BK57" s="952"/>
      <c r="BL57" s="952"/>
      <c r="BM57" s="952"/>
      <c r="BN57" s="952"/>
      <c r="BO57" s="952"/>
      <c r="BP57" s="952"/>
      <c r="BQ57" s="952"/>
      <c r="BR57" s="952"/>
      <c r="BS57" s="952"/>
      <c r="BT57" s="952"/>
      <c r="BU57" s="952"/>
      <c r="BV57" s="952"/>
      <c r="BW57" s="952"/>
      <c r="BX57" s="952"/>
      <c r="BY57" s="952"/>
      <c r="BZ57" s="953"/>
      <c r="CA57" s="165"/>
      <c r="CB57" s="166"/>
      <c r="CC57" s="166"/>
      <c r="CE57" s="164"/>
      <c r="CF57" s="164"/>
      <c r="CG57" s="167"/>
      <c r="CH57" s="167"/>
      <c r="CI57" s="915"/>
      <c r="CJ57" s="915"/>
      <c r="CK57" s="915"/>
      <c r="CL57" s="168"/>
    </row>
    <row r="58" spans="1:90" ht="3" customHeight="1" x14ac:dyDescent="0.3">
      <c r="B58" s="169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3"/>
      <c r="CB58" s="47"/>
      <c r="CC58" s="47"/>
    </row>
    <row r="59" spans="1:90" s="181" customFormat="1" ht="18.75" customHeight="1" x14ac:dyDescent="0.6">
      <c r="A59" s="170"/>
      <c r="B59" s="171" t="s">
        <v>96</v>
      </c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916"/>
      <c r="Z59" s="916"/>
      <c r="AA59" s="916"/>
      <c r="AB59" s="916"/>
      <c r="AC59" s="916"/>
      <c r="AD59" s="916"/>
      <c r="AE59" s="916"/>
      <c r="AF59" s="173" t="s">
        <v>97</v>
      </c>
      <c r="AG59" s="174"/>
      <c r="AH59" s="175"/>
      <c r="AI59" s="173" t="s">
        <v>98</v>
      </c>
      <c r="AJ59" s="176"/>
      <c r="AK59" s="177"/>
      <c r="AL59" s="175"/>
      <c r="AM59" s="177"/>
      <c r="AN59" s="177"/>
      <c r="AO59" s="177"/>
      <c r="AP59" s="177"/>
      <c r="AQ59" s="177"/>
      <c r="AR59" s="177"/>
      <c r="AS59" s="177"/>
      <c r="AT59" s="177"/>
      <c r="AU59" s="916"/>
      <c r="AV59" s="916"/>
      <c r="AW59" s="916"/>
      <c r="AX59" s="916"/>
      <c r="AY59" s="916"/>
      <c r="AZ59" s="916"/>
      <c r="BA59" s="916"/>
      <c r="BB59" s="173" t="s">
        <v>97</v>
      </c>
      <c r="BC59" s="178"/>
      <c r="BD59" s="178"/>
      <c r="BE59" s="173" t="s">
        <v>99</v>
      </c>
      <c r="BF59" s="175"/>
      <c r="BG59" s="178"/>
      <c r="BH59" s="178"/>
      <c r="BI59" s="178"/>
      <c r="BJ59" s="178"/>
      <c r="BK59" s="179"/>
      <c r="BL59" s="174"/>
      <c r="BM59" s="175"/>
      <c r="BN59" s="175"/>
      <c r="BO59" s="175"/>
      <c r="BP59" s="175"/>
      <c r="BQ59" s="916"/>
      <c r="BR59" s="916"/>
      <c r="BS59" s="916"/>
      <c r="BT59" s="916"/>
      <c r="BU59" s="916"/>
      <c r="BV59" s="916"/>
      <c r="BW59" s="916"/>
      <c r="BX59" s="173" t="s">
        <v>97</v>
      </c>
      <c r="BY59" s="175"/>
      <c r="BZ59" s="175"/>
      <c r="CA59" s="180"/>
    </row>
    <row r="60" spans="1:90" s="196" customFormat="1" ht="2.25" customHeight="1" x14ac:dyDescent="0.65">
      <c r="A60" s="170"/>
      <c r="B60" s="182"/>
      <c r="C60" s="183"/>
      <c r="D60" s="183"/>
      <c r="E60" s="184"/>
      <c r="F60" s="184"/>
      <c r="G60" s="184"/>
      <c r="H60" s="184"/>
      <c r="I60" s="185"/>
      <c r="J60" s="186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7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9"/>
      <c r="AS60" s="189"/>
      <c r="AT60" s="189"/>
      <c r="AU60" s="189"/>
      <c r="AV60" s="190"/>
      <c r="AW60" s="191"/>
      <c r="AX60" s="190"/>
      <c r="AY60" s="192"/>
      <c r="AZ60" s="192"/>
      <c r="BA60" s="192"/>
      <c r="BB60" s="192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0"/>
      <c r="BO60" s="194"/>
      <c r="BP60" s="194"/>
      <c r="BQ60" s="194"/>
      <c r="BR60" s="194"/>
      <c r="BS60" s="194"/>
      <c r="BT60" s="194"/>
      <c r="BU60" s="194"/>
      <c r="BV60" s="194"/>
      <c r="BW60" s="194"/>
      <c r="BX60" s="194"/>
      <c r="BY60" s="194"/>
      <c r="BZ60" s="194"/>
      <c r="CA60" s="195"/>
    </row>
    <row r="61" spans="1:90" s="196" customFormat="1" ht="2.25" customHeight="1" x14ac:dyDescent="0.65">
      <c r="A61" s="170"/>
      <c r="B61" s="197"/>
      <c r="C61" s="198"/>
      <c r="D61" s="198"/>
      <c r="E61" s="199"/>
      <c r="F61" s="199"/>
      <c r="G61" s="199"/>
      <c r="H61" s="199"/>
      <c r="I61" s="200"/>
      <c r="J61" s="201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202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4"/>
      <c r="AS61" s="204"/>
      <c r="AT61" s="204"/>
      <c r="AU61" s="204"/>
      <c r="AV61" s="205"/>
      <c r="AW61" s="206"/>
      <c r="AX61" s="205"/>
      <c r="AY61" s="207"/>
      <c r="AZ61" s="207"/>
      <c r="BA61" s="207"/>
      <c r="BB61" s="207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5"/>
      <c r="BO61" s="209"/>
      <c r="BP61" s="209"/>
      <c r="BQ61" s="209"/>
      <c r="BR61" s="209"/>
      <c r="BS61" s="209"/>
      <c r="BT61" s="209"/>
      <c r="BU61" s="209"/>
      <c r="BV61" s="209"/>
      <c r="BW61" s="209"/>
      <c r="BX61" s="209"/>
      <c r="BY61" s="209"/>
      <c r="BZ61" s="209"/>
      <c r="CA61" s="210"/>
    </row>
    <row r="62" spans="1:90" s="196" customFormat="1" ht="16.5" customHeight="1" x14ac:dyDescent="0.6">
      <c r="A62" s="170"/>
      <c r="B62" s="211" t="s">
        <v>11</v>
      </c>
      <c r="C62" s="212"/>
      <c r="D62" s="213"/>
      <c r="E62" s="213"/>
      <c r="F62" s="213"/>
      <c r="G62" s="213"/>
      <c r="H62" s="213"/>
      <c r="I62" s="213"/>
      <c r="J62" s="214" t="s">
        <v>58</v>
      </c>
      <c r="K62" s="213" t="s">
        <v>100</v>
      </c>
      <c r="L62" s="213"/>
      <c r="M62" s="213"/>
      <c r="N62" s="936"/>
      <c r="O62" s="937"/>
      <c r="P62" s="213" t="s">
        <v>101</v>
      </c>
      <c r="Q62" s="213"/>
      <c r="R62" s="213"/>
      <c r="S62" s="213"/>
      <c r="T62" s="213"/>
      <c r="U62" s="213"/>
      <c r="X62" s="213"/>
      <c r="Z62" s="215"/>
      <c r="AA62" s="215"/>
      <c r="AB62" s="215"/>
      <c r="AC62" s="215"/>
      <c r="AD62" s="215"/>
      <c r="AE62" s="215"/>
      <c r="AF62" s="215"/>
      <c r="AG62" s="215"/>
      <c r="AH62" s="936"/>
      <c r="AI62" s="937"/>
      <c r="AJ62" s="213" t="s">
        <v>102</v>
      </c>
      <c r="AK62" s="213"/>
      <c r="AL62" s="213"/>
      <c r="AM62" s="215"/>
      <c r="AN62" s="215"/>
      <c r="AO62" s="215"/>
      <c r="AP62" s="215"/>
      <c r="AQ62" s="215"/>
      <c r="AR62" s="215"/>
      <c r="AS62" s="215"/>
      <c r="AT62" s="216"/>
      <c r="AU62" s="216"/>
      <c r="AV62" s="217"/>
      <c r="AW62" s="218"/>
      <c r="AX62" s="217"/>
      <c r="AY62" s="217"/>
      <c r="AZ62" s="936"/>
      <c r="BA62" s="937"/>
      <c r="BB62" s="213" t="s">
        <v>103</v>
      </c>
      <c r="BC62" s="213"/>
      <c r="BD62" s="213"/>
      <c r="BE62" s="219"/>
      <c r="BF62" s="219"/>
      <c r="BG62" s="219"/>
      <c r="BH62" s="219"/>
      <c r="BI62" s="219"/>
      <c r="BJ62" s="219"/>
      <c r="BK62" s="219"/>
      <c r="BL62" s="191"/>
      <c r="BM62" s="191"/>
      <c r="BN62" s="190"/>
      <c r="BO62" s="194"/>
      <c r="BP62" s="194"/>
      <c r="BQ62" s="194"/>
      <c r="BR62" s="194"/>
      <c r="BS62" s="194"/>
      <c r="BT62" s="194"/>
      <c r="BU62" s="194"/>
      <c r="BV62" s="194"/>
      <c r="BW62" s="194"/>
      <c r="BX62" s="194"/>
      <c r="BY62" s="194"/>
      <c r="BZ62" s="194"/>
      <c r="CA62" s="220"/>
    </row>
    <row r="63" spans="1:90" s="196" customFormat="1" ht="3" customHeight="1" x14ac:dyDescent="0.6">
      <c r="A63" s="170"/>
      <c r="B63" s="221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194"/>
      <c r="Y63" s="194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4"/>
      <c r="AU63" s="224"/>
      <c r="AV63" s="190"/>
      <c r="AW63" s="192"/>
      <c r="AX63" s="190"/>
      <c r="AY63" s="190"/>
      <c r="AZ63" s="192"/>
      <c r="BA63" s="192"/>
      <c r="BB63" s="192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0"/>
      <c r="BO63" s="194"/>
      <c r="BP63" s="194"/>
      <c r="BQ63" s="194"/>
      <c r="BR63" s="194"/>
      <c r="BS63" s="194"/>
      <c r="BT63" s="194"/>
      <c r="BU63" s="194"/>
      <c r="BV63" s="194"/>
      <c r="BW63" s="194"/>
      <c r="BX63" s="194"/>
      <c r="BY63" s="194"/>
      <c r="BZ63" s="194"/>
      <c r="CA63" s="195"/>
    </row>
    <row r="64" spans="1:90" s="69" customFormat="1" ht="17.25" customHeight="1" x14ac:dyDescent="0.3">
      <c r="B64" s="225" t="s">
        <v>104</v>
      </c>
      <c r="C64" s="226"/>
      <c r="D64" s="226"/>
      <c r="E64" s="226"/>
      <c r="F64" s="226"/>
      <c r="G64" s="226"/>
      <c r="H64" s="226"/>
      <c r="I64" s="226"/>
      <c r="J64" s="227" t="s">
        <v>105</v>
      </c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9"/>
      <c r="Z64" s="938" t="s">
        <v>106</v>
      </c>
      <c r="AA64" s="939"/>
      <c r="AB64" s="939"/>
      <c r="AC64" s="939"/>
      <c r="AD64" s="939"/>
      <c r="AE64" s="939"/>
      <c r="AF64" s="939"/>
      <c r="AG64" s="939"/>
      <c r="AH64" s="939"/>
      <c r="AI64" s="939"/>
      <c r="AJ64" s="939"/>
      <c r="AK64" s="939"/>
      <c r="AL64" s="939"/>
      <c r="AM64" s="939"/>
      <c r="AN64" s="939"/>
      <c r="AO64" s="939"/>
      <c r="AP64" s="939"/>
      <c r="AQ64" s="939"/>
      <c r="AR64" s="939"/>
      <c r="AS64" s="939"/>
      <c r="AT64" s="939"/>
      <c r="AU64" s="939"/>
      <c r="AV64" s="939"/>
      <c r="AW64" s="939"/>
      <c r="AX64" s="939"/>
      <c r="AY64" s="939"/>
      <c r="AZ64" s="939"/>
      <c r="BA64" s="939"/>
      <c r="BB64" s="939"/>
      <c r="BC64" s="939"/>
      <c r="BD64" s="939"/>
      <c r="BE64" s="939"/>
      <c r="BF64" s="939"/>
      <c r="BG64" s="939"/>
      <c r="BH64" s="939"/>
      <c r="BI64" s="939"/>
      <c r="BJ64" s="939"/>
      <c r="BK64" s="939"/>
      <c r="BL64" s="939"/>
      <c r="BM64" s="939"/>
      <c r="BN64" s="939"/>
      <c r="BO64" s="939"/>
      <c r="BP64" s="939"/>
      <c r="BQ64" s="939"/>
      <c r="BR64" s="939"/>
      <c r="BS64" s="939"/>
      <c r="BT64" s="939"/>
      <c r="BU64" s="939"/>
      <c r="BV64" s="939"/>
      <c r="BW64" s="939"/>
      <c r="BX64" s="939"/>
      <c r="BY64" s="939"/>
      <c r="BZ64" s="939"/>
      <c r="CA64" s="940"/>
      <c r="CE64" s="70"/>
      <c r="CL64" s="75"/>
    </row>
    <row r="65" spans="1:90" s="69" customFormat="1" ht="17.25" customHeight="1" x14ac:dyDescent="0.3">
      <c r="B65" s="230"/>
      <c r="C65" s="70"/>
      <c r="D65" s="70"/>
      <c r="E65" s="70"/>
      <c r="F65" s="70"/>
      <c r="G65" s="70"/>
      <c r="H65" s="70"/>
      <c r="I65" s="70"/>
      <c r="J65" s="231" t="s">
        <v>107</v>
      </c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232"/>
      <c r="Z65" s="233"/>
      <c r="AA65" s="33"/>
      <c r="AB65" s="33"/>
      <c r="AC65" s="33"/>
      <c r="AD65" s="33"/>
      <c r="AE65" s="33"/>
      <c r="AF65" s="33"/>
      <c r="AG65" s="33"/>
      <c r="AH65" s="234" t="s">
        <v>8</v>
      </c>
      <c r="AI65" s="33"/>
      <c r="AJ65" s="941"/>
      <c r="AK65" s="941"/>
      <c r="AL65" s="941"/>
      <c r="AM65" s="941"/>
      <c r="AN65" s="941"/>
      <c r="AO65" s="941"/>
      <c r="AP65" s="941"/>
      <c r="AQ65" s="941"/>
      <c r="AR65" s="941"/>
      <c r="AS65" s="941"/>
      <c r="AT65" s="941"/>
      <c r="AU65" s="941"/>
      <c r="AV65" s="941"/>
      <c r="AW65" s="941"/>
      <c r="AX65" s="941"/>
      <c r="AY65" s="941"/>
      <c r="AZ65" s="941"/>
      <c r="BA65" s="941"/>
      <c r="BB65" s="941"/>
      <c r="BC65" s="941"/>
      <c r="BD65" s="941"/>
      <c r="BE65" s="941"/>
      <c r="BF65" s="941"/>
      <c r="BG65" s="941"/>
      <c r="BH65" s="941"/>
      <c r="BI65" s="941"/>
      <c r="BJ65" s="941"/>
      <c r="BK65" s="941"/>
      <c r="BL65" s="941"/>
      <c r="BM65" s="941"/>
      <c r="BN65" s="30" t="s">
        <v>11</v>
      </c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232"/>
      <c r="CE65" s="70"/>
      <c r="CL65" s="75"/>
    </row>
    <row r="66" spans="1:90" s="69" customFormat="1" ht="17.25" customHeight="1" x14ac:dyDescent="0.3">
      <c r="B66" s="230"/>
      <c r="C66" s="70"/>
      <c r="D66" s="70"/>
      <c r="E66" s="235"/>
      <c r="F66" s="235"/>
      <c r="G66" s="235"/>
      <c r="H66" s="235"/>
      <c r="I66" s="166"/>
      <c r="J66" s="231" t="s">
        <v>108</v>
      </c>
      <c r="K66" s="166"/>
      <c r="L66" s="166"/>
      <c r="Y66" s="236"/>
      <c r="Z66" s="237"/>
      <c r="AJ66" s="228"/>
      <c r="AK66" s="228"/>
      <c r="AL66" s="228"/>
      <c r="AM66" s="228"/>
      <c r="AN66" s="942" t="e">
        <f>+AP52</f>
        <v>#REF!</v>
      </c>
      <c r="AO66" s="942"/>
      <c r="AP66" s="942"/>
      <c r="AQ66" s="942"/>
      <c r="AR66" s="942"/>
      <c r="AS66" s="942"/>
      <c r="AT66" s="942"/>
      <c r="AU66" s="942"/>
      <c r="AV66" s="942"/>
      <c r="AW66" s="942"/>
      <c r="AX66" s="942"/>
      <c r="AY66" s="942"/>
      <c r="AZ66" s="942"/>
      <c r="BA66" s="942"/>
      <c r="BB66" s="942"/>
      <c r="BC66" s="942"/>
      <c r="BD66" s="942"/>
      <c r="BE66" s="942"/>
      <c r="BF66" s="942"/>
      <c r="BG66" s="942"/>
      <c r="BH66" s="942"/>
      <c r="BI66" s="942"/>
      <c r="BJ66" s="228"/>
      <c r="BK66" s="228"/>
      <c r="BL66" s="228"/>
      <c r="BM66" s="228"/>
      <c r="CA66" s="236"/>
      <c r="CE66" s="70"/>
      <c r="CL66" s="75"/>
    </row>
    <row r="67" spans="1:90" s="69" customFormat="1" ht="15" customHeight="1" x14ac:dyDescent="0.3">
      <c r="B67" s="238"/>
      <c r="C67" s="239"/>
      <c r="D67" s="239"/>
      <c r="E67" s="240"/>
      <c r="F67" s="240"/>
      <c r="G67" s="240"/>
      <c r="H67" s="240"/>
      <c r="I67" s="241"/>
      <c r="J67" s="242" t="s">
        <v>109</v>
      </c>
      <c r="K67" s="241"/>
      <c r="L67" s="241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4"/>
      <c r="Z67" s="169"/>
      <c r="AA67" s="243"/>
      <c r="AB67" s="243"/>
      <c r="AC67" s="243"/>
      <c r="AD67" s="243"/>
      <c r="AE67" s="243"/>
      <c r="AF67" s="243"/>
      <c r="AG67" s="243"/>
      <c r="AH67" s="243"/>
      <c r="AI67" s="243"/>
      <c r="AJ67" s="243"/>
      <c r="AK67" s="243"/>
      <c r="AL67" s="243"/>
      <c r="AM67" s="243"/>
      <c r="AN67" s="243"/>
      <c r="AO67" s="243"/>
      <c r="AP67" s="243"/>
      <c r="AQ67" s="245" t="s">
        <v>110</v>
      </c>
      <c r="AR67" s="245"/>
      <c r="AS67" s="245"/>
      <c r="AT67" s="245"/>
      <c r="AU67" s="245"/>
      <c r="AV67" s="245"/>
      <c r="AW67" s="245"/>
      <c r="AX67" s="245"/>
      <c r="AY67" s="245"/>
      <c r="AZ67" s="245"/>
      <c r="BA67" s="245"/>
      <c r="BB67" s="245"/>
      <c r="BC67" s="245"/>
      <c r="BD67" s="245"/>
      <c r="BE67" s="245"/>
      <c r="BF67" s="245"/>
      <c r="BG67" s="245"/>
      <c r="BH67" s="245"/>
      <c r="BI67" s="243"/>
      <c r="BJ67" s="243"/>
      <c r="BK67" s="243"/>
      <c r="BL67" s="243"/>
      <c r="BM67" s="243"/>
      <c r="BN67" s="243"/>
      <c r="BO67" s="243"/>
      <c r="BP67" s="243"/>
      <c r="BQ67" s="243"/>
      <c r="BR67" s="243"/>
      <c r="BS67" s="243"/>
      <c r="BT67" s="243"/>
      <c r="BU67" s="243"/>
      <c r="BV67" s="243"/>
      <c r="BW67" s="243"/>
      <c r="BX67" s="243"/>
      <c r="BY67" s="243"/>
      <c r="BZ67" s="243"/>
      <c r="CA67" s="244"/>
      <c r="CE67" s="70"/>
      <c r="CL67" s="75"/>
    </row>
    <row r="68" spans="1:90" s="21" customFormat="1" ht="14.25" customHeight="1" x14ac:dyDescent="0.3">
      <c r="B68" s="21" t="s">
        <v>111</v>
      </c>
      <c r="E68" s="22"/>
      <c r="F68" s="22"/>
      <c r="G68" s="22"/>
      <c r="H68" s="22"/>
      <c r="Y68" s="21" t="s">
        <v>34</v>
      </c>
      <c r="CL68" s="23"/>
    </row>
    <row r="69" spans="1:90" s="21" customFormat="1" ht="14.25" customHeight="1" x14ac:dyDescent="0.3">
      <c r="E69" s="22"/>
      <c r="F69" s="22"/>
      <c r="G69" s="22"/>
      <c r="H69" s="22"/>
      <c r="Y69" s="21" t="s">
        <v>35</v>
      </c>
      <c r="CL69" s="23"/>
    </row>
    <row r="70" spans="1:90" s="21" customFormat="1" ht="14.25" customHeight="1" x14ac:dyDescent="0.3">
      <c r="E70" s="22"/>
      <c r="F70" s="22"/>
      <c r="G70" s="22"/>
      <c r="H70" s="22"/>
      <c r="Y70" s="21" t="s">
        <v>36</v>
      </c>
      <c r="CL70" s="23"/>
    </row>
    <row r="71" spans="1:90" s="246" customFormat="1" ht="3.75" customHeight="1" x14ac:dyDescent="0.75">
      <c r="E71" s="247"/>
      <c r="F71" s="247"/>
      <c r="G71" s="247"/>
      <c r="H71" s="247"/>
      <c r="I71" s="64"/>
      <c r="J71" s="64"/>
      <c r="K71" s="64"/>
      <c r="L71" s="64"/>
      <c r="CL71" s="248"/>
    </row>
    <row r="72" spans="1:90" s="246" customFormat="1" ht="3.75" customHeight="1" x14ac:dyDescent="0.75">
      <c r="E72" s="247"/>
      <c r="F72" s="247"/>
      <c r="G72" s="247"/>
      <c r="H72" s="247"/>
      <c r="I72" s="64"/>
      <c r="J72" s="64"/>
      <c r="K72" s="64"/>
      <c r="L72" s="64"/>
      <c r="CL72" s="248"/>
    </row>
    <row r="73" spans="1:90" s="246" customFormat="1" ht="3.75" customHeight="1" x14ac:dyDescent="0.75">
      <c r="E73" s="247"/>
      <c r="F73" s="247"/>
      <c r="G73" s="247"/>
      <c r="H73" s="247"/>
      <c r="I73" s="64"/>
      <c r="J73" s="64"/>
      <c r="K73" s="64"/>
      <c r="L73" s="64"/>
      <c r="CL73" s="248"/>
    </row>
    <row r="74" spans="1:90" s="246" customFormat="1" ht="3.75" customHeight="1" x14ac:dyDescent="0.75">
      <c r="E74" s="247"/>
      <c r="F74" s="247"/>
      <c r="G74" s="247"/>
      <c r="H74" s="247"/>
      <c r="I74" s="64"/>
      <c r="J74" s="64"/>
      <c r="K74" s="64"/>
      <c r="L74" s="64"/>
      <c r="O74" s="249"/>
      <c r="CL74" s="248"/>
    </row>
    <row r="75" spans="1:90" s="69" customFormat="1" ht="3.75" customHeight="1" x14ac:dyDescent="0.75">
      <c r="E75" s="49"/>
      <c r="F75" s="49"/>
      <c r="G75" s="49"/>
      <c r="H75" s="49"/>
      <c r="I75" s="157"/>
      <c r="J75" s="157"/>
      <c r="K75" s="157"/>
      <c r="L75" s="157"/>
      <c r="M75" s="250"/>
      <c r="N75" s="250"/>
      <c r="O75" s="250"/>
      <c r="P75" s="250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251"/>
      <c r="AR75" s="251"/>
      <c r="AS75" s="251"/>
      <c r="AT75" s="251"/>
      <c r="AU75" s="251"/>
      <c r="AV75" s="251"/>
      <c r="AW75" s="251"/>
      <c r="AX75" s="251"/>
      <c r="AY75" s="251"/>
      <c r="AZ75" s="251"/>
      <c r="BA75" s="251"/>
      <c r="BB75" s="251"/>
      <c r="BC75" s="251"/>
      <c r="BD75" s="251"/>
      <c r="BE75" s="251"/>
      <c r="BF75" s="251"/>
      <c r="BG75" s="251"/>
      <c r="BH75" s="251"/>
      <c r="BI75" s="251"/>
      <c r="BJ75" s="251"/>
      <c r="BK75" s="251"/>
      <c r="BL75" s="251"/>
      <c r="BM75" s="251"/>
      <c r="BN75" s="251"/>
      <c r="CL75" s="75"/>
    </row>
    <row r="76" spans="1:90" s="69" customFormat="1" ht="3.75" customHeight="1" x14ac:dyDescent="0.75">
      <c r="E76" s="247"/>
      <c r="F76" s="247"/>
      <c r="G76" s="247"/>
      <c r="H76" s="247"/>
      <c r="I76" s="64"/>
      <c r="J76" s="64"/>
      <c r="K76" s="64"/>
      <c r="L76" s="64"/>
      <c r="M76" s="250"/>
      <c r="N76" s="250"/>
      <c r="O76" s="250"/>
      <c r="P76" s="250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251"/>
      <c r="AR76" s="251"/>
      <c r="AS76" s="251"/>
      <c r="AT76" s="251"/>
      <c r="AU76" s="251"/>
      <c r="AV76" s="251"/>
      <c r="AW76" s="251"/>
      <c r="AX76" s="251"/>
      <c r="AY76" s="251"/>
      <c r="AZ76" s="251"/>
      <c r="BA76" s="251"/>
      <c r="BB76" s="251"/>
      <c r="BC76" s="251"/>
      <c r="BD76" s="251"/>
      <c r="BE76" s="251"/>
      <c r="BF76" s="251"/>
      <c r="BG76" s="251"/>
      <c r="BH76" s="251"/>
      <c r="BI76" s="251"/>
      <c r="BJ76" s="251"/>
      <c r="BK76" s="251"/>
      <c r="BL76" s="251"/>
      <c r="BM76" s="251"/>
      <c r="BN76" s="251"/>
      <c r="CL76" s="75"/>
    </row>
    <row r="77" spans="1:90" s="69" customFormat="1" ht="3.75" customHeight="1" x14ac:dyDescent="0.75">
      <c r="E77" s="247"/>
      <c r="F77" s="247"/>
      <c r="G77" s="247"/>
      <c r="H77" s="247"/>
      <c r="I77" s="64"/>
      <c r="J77" s="64"/>
      <c r="K77" s="64"/>
      <c r="L77" s="64"/>
      <c r="M77" s="250"/>
      <c r="N77" s="250"/>
      <c r="O77" s="250"/>
      <c r="P77" s="250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251"/>
      <c r="AR77" s="251"/>
      <c r="AS77" s="251"/>
      <c r="AT77" s="251"/>
      <c r="AU77" s="251"/>
      <c r="AV77" s="251"/>
      <c r="AW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CL77" s="75"/>
    </row>
    <row r="78" spans="1:90" s="69" customFormat="1" ht="3.75" customHeight="1" x14ac:dyDescent="0.75">
      <c r="E78" s="247"/>
      <c r="F78" s="247"/>
      <c r="G78" s="247"/>
      <c r="H78" s="247"/>
      <c r="I78" s="64"/>
      <c r="J78" s="64"/>
      <c r="K78" s="64"/>
      <c r="L78" s="64"/>
      <c r="M78" s="250"/>
      <c r="N78" s="250"/>
      <c r="O78" s="250"/>
      <c r="P78" s="250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251"/>
      <c r="AR78" s="251"/>
      <c r="AS78" s="251"/>
      <c r="AT78" s="251"/>
      <c r="AU78" s="251"/>
      <c r="AV78" s="251"/>
      <c r="AW78" s="251"/>
      <c r="AX78" s="251"/>
      <c r="AY78" s="251"/>
      <c r="AZ78" s="251"/>
      <c r="BA78" s="251"/>
      <c r="BB78" s="251"/>
      <c r="BC78" s="251"/>
      <c r="BD78" s="251"/>
      <c r="BE78" s="251"/>
      <c r="BF78" s="251"/>
      <c r="BG78" s="251"/>
      <c r="BH78" s="251"/>
      <c r="BI78" s="251"/>
      <c r="BJ78" s="251"/>
      <c r="BK78" s="251"/>
      <c r="BL78" s="251"/>
      <c r="BM78" s="251"/>
      <c r="BN78" s="251"/>
      <c r="CL78" s="75"/>
    </row>
    <row r="79" spans="1:90" s="69" customFormat="1" ht="3.75" customHeight="1" x14ac:dyDescent="0.75">
      <c r="E79" s="247"/>
      <c r="F79" s="247"/>
      <c r="G79" s="247"/>
      <c r="H79" s="247"/>
      <c r="I79" s="64"/>
      <c r="J79" s="64"/>
      <c r="K79" s="64"/>
      <c r="L79" s="64"/>
      <c r="M79" s="250"/>
      <c r="N79" s="250"/>
      <c r="O79" s="250"/>
      <c r="P79" s="250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251"/>
      <c r="AR79" s="251"/>
      <c r="AS79" s="251"/>
      <c r="AT79" s="251"/>
      <c r="AU79" s="251"/>
      <c r="AV79" s="251"/>
      <c r="AW79" s="251"/>
      <c r="AX79" s="251"/>
      <c r="AY79" s="251"/>
      <c r="AZ79" s="251"/>
      <c r="BA79" s="251"/>
      <c r="BB79" s="251"/>
      <c r="BC79" s="251"/>
      <c r="BD79" s="251"/>
      <c r="BE79" s="251"/>
      <c r="BF79" s="251"/>
      <c r="BG79" s="251"/>
      <c r="BH79" s="251"/>
      <c r="BI79" s="251"/>
      <c r="BJ79" s="251"/>
      <c r="BK79" s="251"/>
      <c r="BL79" s="251"/>
      <c r="BM79" s="251"/>
      <c r="BN79" s="251"/>
      <c r="CL79" s="75"/>
    </row>
    <row r="80" spans="1:90" s="69" customFormat="1" ht="3.75" customHeight="1" x14ac:dyDescent="0.75">
      <c r="A80" s="33"/>
      <c r="E80" s="49"/>
      <c r="F80" s="49"/>
      <c r="G80" s="49"/>
      <c r="H80" s="49"/>
      <c r="I80" s="157"/>
      <c r="J80" s="157"/>
      <c r="K80" s="157"/>
      <c r="L80" s="157"/>
      <c r="M80" s="250"/>
      <c r="N80" s="250"/>
      <c r="O80" s="250"/>
      <c r="P80" s="250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251"/>
      <c r="AR80" s="251"/>
      <c r="AS80" s="251"/>
      <c r="AT80" s="251"/>
      <c r="AU80" s="251"/>
      <c r="AV80" s="251"/>
      <c r="AW80" s="251"/>
      <c r="AX80" s="251"/>
      <c r="AY80" s="251"/>
      <c r="AZ80" s="251"/>
      <c r="BA80" s="251"/>
      <c r="BB80" s="251"/>
      <c r="BC80" s="251"/>
      <c r="BD80" s="251"/>
      <c r="BE80" s="251"/>
      <c r="BF80" s="251"/>
      <c r="BG80" s="251"/>
      <c r="BH80" s="251"/>
      <c r="BI80" s="251"/>
      <c r="BJ80" s="251"/>
      <c r="BK80" s="251"/>
      <c r="BL80" s="251"/>
      <c r="BM80" s="251"/>
      <c r="BN80" s="251"/>
      <c r="CL80" s="75"/>
    </row>
    <row r="81" spans="2:90" s="69" customFormat="1" ht="3.75" customHeight="1" x14ac:dyDescent="0.65">
      <c r="E81" s="252"/>
      <c r="F81" s="252"/>
      <c r="G81" s="252"/>
      <c r="H81" s="252"/>
      <c r="I81" s="253"/>
      <c r="J81" s="253"/>
      <c r="K81" s="253"/>
      <c r="L81" s="253"/>
      <c r="M81" s="254"/>
      <c r="N81" s="254"/>
      <c r="O81" s="254"/>
      <c r="P81" s="254"/>
      <c r="Q81" s="254"/>
      <c r="R81" s="254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254"/>
      <c r="AL81" s="254"/>
      <c r="AM81" s="254"/>
      <c r="AN81" s="254"/>
      <c r="AO81" s="254"/>
      <c r="AP81" s="25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  <c r="BM81" s="164"/>
      <c r="BN81" s="164"/>
      <c r="CL81" s="75"/>
    </row>
    <row r="82" spans="2:90" s="69" customFormat="1" ht="3.75" customHeight="1" x14ac:dyDescent="0.65">
      <c r="E82" s="252"/>
      <c r="F82" s="252"/>
      <c r="G82" s="252"/>
      <c r="H82" s="252"/>
      <c r="I82" s="253"/>
      <c r="J82" s="253"/>
      <c r="K82" s="253"/>
      <c r="L82" s="253"/>
      <c r="M82" s="254"/>
      <c r="N82" s="254"/>
      <c r="O82" s="254"/>
      <c r="P82" s="254"/>
      <c r="Q82" s="254"/>
      <c r="R82" s="254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254"/>
      <c r="AM82" s="254"/>
      <c r="AN82" s="254"/>
      <c r="AO82" s="254"/>
      <c r="AP82" s="25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  <c r="BM82" s="164"/>
      <c r="BN82" s="164"/>
      <c r="CL82" s="75"/>
    </row>
    <row r="83" spans="2:90" s="69" customFormat="1" ht="3.75" customHeight="1" x14ac:dyDescent="0.65">
      <c r="E83" s="252"/>
      <c r="F83" s="252"/>
      <c r="G83" s="252"/>
      <c r="H83" s="252"/>
      <c r="I83" s="253"/>
      <c r="J83" s="253"/>
      <c r="K83" s="253"/>
      <c r="L83" s="253"/>
      <c r="M83" s="254"/>
      <c r="N83" s="254"/>
      <c r="O83" s="254"/>
      <c r="P83" s="254"/>
      <c r="Q83" s="254"/>
      <c r="R83" s="254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4"/>
      <c r="AP83" s="25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4"/>
      <c r="BN83" s="164"/>
      <c r="CL83" s="75"/>
    </row>
    <row r="84" spans="2:90" s="69" customFormat="1" ht="3.75" customHeight="1" x14ac:dyDescent="0.65">
      <c r="E84" s="252"/>
      <c r="F84" s="252"/>
      <c r="G84" s="252"/>
      <c r="H84" s="252"/>
      <c r="I84" s="253"/>
      <c r="J84" s="253"/>
      <c r="K84" s="253"/>
      <c r="L84" s="253"/>
      <c r="M84" s="254"/>
      <c r="N84" s="254"/>
      <c r="O84" s="254"/>
      <c r="P84" s="254"/>
      <c r="Q84" s="254"/>
      <c r="R84" s="254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4"/>
      <c r="BN84" s="164"/>
      <c r="CL84" s="75"/>
    </row>
    <row r="85" spans="2:90" s="47" customFormat="1" ht="3.65" customHeight="1" x14ac:dyDescent="0.65">
      <c r="J85" s="157"/>
      <c r="K85" s="157"/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P85" s="25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4"/>
      <c r="BN85" s="164"/>
      <c r="CC85" s="255"/>
      <c r="CK85" s="255"/>
      <c r="CL85" s="52"/>
    </row>
    <row r="86" spans="2:90" s="47" customFormat="1" ht="3.65" customHeight="1" x14ac:dyDescent="0.3">
      <c r="I86" s="157"/>
      <c r="J86" s="157"/>
      <c r="K86" s="157"/>
      <c r="BN86" s="256"/>
      <c r="BO86" s="256"/>
      <c r="BP86" s="256"/>
      <c r="BQ86" s="256"/>
      <c r="BR86" s="256"/>
      <c r="BS86" s="256"/>
      <c r="BT86" s="256"/>
      <c r="BU86" s="256"/>
      <c r="BV86" s="256"/>
      <c r="BW86" s="256"/>
      <c r="BX86" s="256"/>
      <c r="BY86" s="256"/>
      <c r="BZ86" s="256"/>
      <c r="CC86" s="255"/>
      <c r="CG86" s="933"/>
      <c r="CH86" s="933"/>
      <c r="CK86" s="255"/>
      <c r="CL86" s="52"/>
    </row>
    <row r="87" spans="2:90" s="47" customFormat="1" ht="3.65" customHeight="1" x14ac:dyDescent="0.3">
      <c r="I87" s="157"/>
      <c r="J87" s="157"/>
      <c r="K87" s="157"/>
      <c r="L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257"/>
      <c r="CA87" s="258"/>
      <c r="CG87" s="50"/>
      <c r="CL87" s="52"/>
    </row>
    <row r="88" spans="2:90" s="47" customFormat="1" ht="5.25" customHeight="1" x14ac:dyDescent="0.3">
      <c r="CL88" s="52"/>
    </row>
    <row r="89" spans="2:90" s="153" customFormat="1" ht="15" customHeight="1" x14ac:dyDescent="0.3">
      <c r="B89" s="259"/>
      <c r="C89" s="260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1"/>
      <c r="U89" s="260"/>
      <c r="V89" s="260"/>
      <c r="W89" s="260"/>
      <c r="X89" s="260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60"/>
      <c r="BH89" s="260"/>
      <c r="BI89" s="260"/>
      <c r="BJ89" s="260"/>
      <c r="BK89" s="260"/>
      <c r="BL89" s="260"/>
      <c r="BM89" s="260"/>
      <c r="BN89" s="260"/>
      <c r="BO89" s="260"/>
      <c r="BP89" s="260"/>
      <c r="BQ89" s="260"/>
      <c r="BR89" s="260"/>
      <c r="BS89" s="260"/>
      <c r="BT89" s="260"/>
      <c r="BU89" s="260"/>
      <c r="BV89" s="260"/>
      <c r="BW89" s="260"/>
      <c r="BX89" s="260"/>
      <c r="BY89" s="260"/>
      <c r="BZ89" s="260"/>
      <c r="CA89" s="260"/>
      <c r="CB89" s="260"/>
      <c r="CC89" s="260"/>
      <c r="CD89" s="262"/>
      <c r="CE89" s="260"/>
      <c r="CF89" s="260"/>
      <c r="CG89" s="260"/>
      <c r="CH89" s="260"/>
      <c r="CI89" s="260"/>
      <c r="CJ89" s="260"/>
      <c r="CK89" s="260"/>
      <c r="CL89" s="263"/>
    </row>
    <row r="90" spans="2:90" s="47" customFormat="1" ht="15" customHeight="1" x14ac:dyDescent="0.3">
      <c r="B90" s="264"/>
      <c r="C90" s="261"/>
      <c r="D90" s="261"/>
      <c r="E90" s="261"/>
      <c r="F90" s="261"/>
      <c r="G90" s="261"/>
      <c r="H90" s="261"/>
      <c r="I90" s="261"/>
      <c r="J90" s="261"/>
      <c r="CB90" s="265"/>
      <c r="CC90" s="266"/>
      <c r="CE90" s="261"/>
      <c r="CL90" s="52"/>
    </row>
    <row r="91" spans="2:90" x14ac:dyDescent="0.3">
      <c r="B91" s="267"/>
      <c r="C91" s="267"/>
      <c r="D91" s="267"/>
      <c r="E91" s="267"/>
      <c r="F91" s="267"/>
      <c r="G91" s="267"/>
      <c r="H91" s="267"/>
      <c r="I91" s="267"/>
      <c r="J91" s="267"/>
      <c r="CC91" s="268"/>
      <c r="CD91" s="269"/>
      <c r="CE91" s="261"/>
    </row>
    <row r="92" spans="2:90" s="270" customFormat="1" ht="45.75" hidden="1" customHeight="1" x14ac:dyDescent="0.3">
      <c r="B92" s="271" t="s">
        <v>112</v>
      </c>
      <c r="C92" s="272"/>
      <c r="D92" s="272"/>
      <c r="E92" s="272"/>
      <c r="F92" s="272"/>
      <c r="G92" s="272"/>
      <c r="H92" s="272"/>
      <c r="I92" s="272"/>
      <c r="J92" s="272"/>
      <c r="K92" s="272"/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  <c r="AM92" s="272"/>
      <c r="AN92" s="272"/>
      <c r="AO92" s="272"/>
      <c r="AP92" s="272"/>
      <c r="AQ92" s="272"/>
      <c r="AR92" s="272"/>
      <c r="AS92" s="272"/>
      <c r="AT92" s="272"/>
      <c r="AU92" s="272"/>
      <c r="AV92" s="272"/>
      <c r="AW92" s="272"/>
      <c r="AX92" s="272"/>
      <c r="AY92" s="272"/>
      <c r="AZ92" s="272"/>
      <c r="BA92" s="272"/>
      <c r="BB92" s="272"/>
      <c r="BC92" s="272"/>
      <c r="BD92" s="272"/>
      <c r="BE92" s="272"/>
      <c r="BF92" s="272"/>
      <c r="BG92" s="272"/>
      <c r="BH92" s="272"/>
      <c r="BI92" s="272"/>
      <c r="BJ92" s="272"/>
      <c r="BK92" s="272"/>
      <c r="BL92" s="272"/>
      <c r="BM92" s="272"/>
      <c r="BN92" s="272"/>
      <c r="BO92" s="272"/>
      <c r="BP92" s="272"/>
      <c r="BQ92" s="272"/>
      <c r="BR92" s="272"/>
      <c r="BS92" s="272"/>
      <c r="BT92" s="272"/>
      <c r="BU92" s="272"/>
      <c r="BV92" s="272"/>
      <c r="BW92" s="272"/>
      <c r="BX92" s="272"/>
      <c r="BY92" s="272"/>
      <c r="BZ92" s="272"/>
      <c r="CA92" s="273"/>
      <c r="CB92" s="274" t="s">
        <v>113</v>
      </c>
      <c r="CC92" s="269" t="e">
        <f>ROUND((AK52*AZ52+AK53*AZ53),2)-BN55</f>
        <v>#REF!</v>
      </c>
      <c r="CE92" s="275"/>
      <c r="CF92" s="275"/>
      <c r="CG92" s="275"/>
      <c r="CH92" s="275"/>
      <c r="CI92" s="275"/>
      <c r="CJ92" s="275"/>
      <c r="CK92" s="275"/>
      <c r="CL92" s="276"/>
    </row>
    <row r="93" spans="2:90" s="270" customFormat="1" ht="27" hidden="1" customHeight="1" x14ac:dyDescent="0.3">
      <c r="B93" s="277" t="s">
        <v>114</v>
      </c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278"/>
      <c r="V93" s="278"/>
      <c r="W93" s="278"/>
      <c r="X93" s="278"/>
      <c r="Y93" s="278"/>
      <c r="Z93" s="278"/>
      <c r="AA93" s="278"/>
      <c r="AB93" s="278"/>
      <c r="AC93" s="278"/>
      <c r="AD93" s="278"/>
      <c r="AE93" s="278"/>
      <c r="AF93" s="278"/>
      <c r="AG93" s="278"/>
      <c r="AH93" s="278"/>
      <c r="AI93" s="278"/>
      <c r="AJ93" s="278"/>
      <c r="AK93" s="278"/>
      <c r="AL93" s="278"/>
      <c r="AM93" s="278"/>
      <c r="AN93" s="278"/>
      <c r="AO93" s="278"/>
      <c r="AP93" s="278"/>
      <c r="AQ93" s="278"/>
      <c r="AR93" s="278"/>
      <c r="AS93" s="278"/>
      <c r="AT93" s="279" t="s">
        <v>115</v>
      </c>
      <c r="AU93" s="279"/>
      <c r="AV93" s="278"/>
      <c r="AW93" s="278"/>
      <c r="AX93" s="278"/>
      <c r="AY93" s="278"/>
      <c r="AZ93" s="278"/>
      <c r="BA93" s="278"/>
      <c r="BB93" s="278"/>
      <c r="BC93" s="278"/>
      <c r="BD93" s="278"/>
      <c r="BE93" s="278"/>
      <c r="BF93" s="278"/>
      <c r="BG93" s="278"/>
      <c r="BH93" s="278"/>
      <c r="BI93" s="278"/>
      <c r="BJ93" s="278"/>
      <c r="BK93" s="278"/>
      <c r="BL93" s="278"/>
      <c r="BM93" s="278"/>
      <c r="BN93" s="934" t="s">
        <v>116</v>
      </c>
      <c r="BO93" s="934"/>
      <c r="BP93" s="934"/>
      <c r="BQ93" s="934"/>
      <c r="BR93" s="934"/>
      <c r="BS93" s="934"/>
      <c r="BT93" s="934"/>
      <c r="BU93" s="934"/>
      <c r="BV93" s="934"/>
      <c r="BW93" s="934"/>
      <c r="BX93" s="934"/>
      <c r="BY93" s="934"/>
      <c r="BZ93" s="934"/>
      <c r="CA93" s="935"/>
      <c r="CB93" s="280"/>
      <c r="CC93" s="281"/>
      <c r="CE93" s="275"/>
      <c r="CF93" s="275"/>
      <c r="CG93" s="275"/>
      <c r="CH93" s="275"/>
      <c r="CI93" s="282"/>
      <c r="CJ93" s="283"/>
      <c r="CK93" s="281"/>
      <c r="CL93" s="276"/>
    </row>
  </sheetData>
  <mergeCells count="182">
    <mergeCell ref="CG86:CH86"/>
    <mergeCell ref="BN93:CA93"/>
    <mergeCell ref="N62:O62"/>
    <mergeCell ref="AH62:AI62"/>
    <mergeCell ref="AZ62:BA62"/>
    <mergeCell ref="Z64:CA64"/>
    <mergeCell ref="AJ65:BM65"/>
    <mergeCell ref="AN66:BI66"/>
    <mergeCell ref="B55:AY55"/>
    <mergeCell ref="AZ55:BM55"/>
    <mergeCell ref="BN55:CA55"/>
    <mergeCell ref="J57:V57"/>
    <mergeCell ref="W57:BZ57"/>
    <mergeCell ref="CI57:CK57"/>
    <mergeCell ref="Y59:AE59"/>
    <mergeCell ref="AU59:BA59"/>
    <mergeCell ref="BQ59:BW59"/>
    <mergeCell ref="AP51:AY51"/>
    <mergeCell ref="AZ51:BM51"/>
    <mergeCell ref="BN51:CA51"/>
    <mergeCell ref="T52:AE52"/>
    <mergeCell ref="AK52:AO52"/>
    <mergeCell ref="AP52:AY52"/>
    <mergeCell ref="AZ52:BM52"/>
    <mergeCell ref="BN52:CA52"/>
    <mergeCell ref="T53:AE53"/>
    <mergeCell ref="AK53:AO53"/>
    <mergeCell ref="AP53:AY53"/>
    <mergeCell ref="AZ53:BM53"/>
    <mergeCell ref="BN53:CA53"/>
    <mergeCell ref="AP48:AY48"/>
    <mergeCell ref="AZ48:BM48"/>
    <mergeCell ref="BN48:CA48"/>
    <mergeCell ref="AP49:AY49"/>
    <mergeCell ref="AZ49:BM49"/>
    <mergeCell ref="BN49:CA49"/>
    <mergeCell ref="AP50:AY50"/>
    <mergeCell ref="AZ50:BM50"/>
    <mergeCell ref="BN50:CA50"/>
    <mergeCell ref="AP45:AY45"/>
    <mergeCell ref="AZ45:BM45"/>
    <mergeCell ref="BN45:CA45"/>
    <mergeCell ref="AP46:AY46"/>
    <mergeCell ref="AZ46:BM46"/>
    <mergeCell ref="BN46:CA46"/>
    <mergeCell ref="AP47:AY47"/>
    <mergeCell ref="AZ47:BM47"/>
    <mergeCell ref="BN47:CA47"/>
    <mergeCell ref="AP42:AY42"/>
    <mergeCell ref="AZ42:BM42"/>
    <mergeCell ref="BN42:CA42"/>
    <mergeCell ref="AP43:AY43"/>
    <mergeCell ref="AZ43:BM43"/>
    <mergeCell ref="BN43:CA43"/>
    <mergeCell ref="AP44:AY44"/>
    <mergeCell ref="AZ44:BM44"/>
    <mergeCell ref="BN44:CA44"/>
    <mergeCell ref="AP39:AY39"/>
    <mergeCell ref="AZ39:BM39"/>
    <mergeCell ref="BN39:CA39"/>
    <mergeCell ref="AP40:AY40"/>
    <mergeCell ref="AZ40:BM40"/>
    <mergeCell ref="BN40:CA40"/>
    <mergeCell ref="AP41:AY41"/>
    <mergeCell ref="AZ41:BM41"/>
    <mergeCell ref="BN41:CA41"/>
    <mergeCell ref="AP36:AY36"/>
    <mergeCell ref="AZ36:BM36"/>
    <mergeCell ref="BN36:CA36"/>
    <mergeCell ref="AP37:AY37"/>
    <mergeCell ref="AZ37:BM37"/>
    <mergeCell ref="BN37:CA37"/>
    <mergeCell ref="AP38:AY38"/>
    <mergeCell ref="AZ38:BM38"/>
    <mergeCell ref="BN38:CA38"/>
    <mergeCell ref="AP33:AY33"/>
    <mergeCell ref="AZ33:BM33"/>
    <mergeCell ref="BN33:CA33"/>
    <mergeCell ref="AP34:AY34"/>
    <mergeCell ref="AZ34:BM34"/>
    <mergeCell ref="BN34:CA34"/>
    <mergeCell ref="AP35:AY35"/>
    <mergeCell ref="AZ35:BM35"/>
    <mergeCell ref="BN35:CA35"/>
    <mergeCell ref="AP30:AY30"/>
    <mergeCell ref="AZ30:BM30"/>
    <mergeCell ref="BN30:CA30"/>
    <mergeCell ref="AP31:AY31"/>
    <mergeCell ref="AZ31:BM31"/>
    <mergeCell ref="BN31:CA31"/>
    <mergeCell ref="AP32:AY32"/>
    <mergeCell ref="AZ32:BM32"/>
    <mergeCell ref="BN32:CA32"/>
    <mergeCell ref="B28:AO29"/>
    <mergeCell ref="AP28:AY28"/>
    <mergeCell ref="AZ28:BM29"/>
    <mergeCell ref="BN28:CA28"/>
    <mergeCell ref="CB28:CB29"/>
    <mergeCell ref="CE28:CH29"/>
    <mergeCell ref="CJ28:CJ29"/>
    <mergeCell ref="AP29:AY29"/>
    <mergeCell ref="BN29:CA29"/>
    <mergeCell ref="CJ15:CK15"/>
    <mergeCell ref="B17:G17"/>
    <mergeCell ref="H17:BZ17"/>
    <mergeCell ref="CB17:CC17"/>
    <mergeCell ref="J20:K20"/>
    <mergeCell ref="U20:V20"/>
    <mergeCell ref="W20:AE20"/>
    <mergeCell ref="AG20:AH20"/>
    <mergeCell ref="AI20:AW20"/>
    <mergeCell ref="AX20:AY20"/>
    <mergeCell ref="BJ20:BK20"/>
    <mergeCell ref="CF20:CF23"/>
    <mergeCell ref="B21:Q23"/>
    <mergeCell ref="U22:V24"/>
    <mergeCell ref="W22:AE24"/>
    <mergeCell ref="AG22:AH24"/>
    <mergeCell ref="AI22:AS24"/>
    <mergeCell ref="AX22:AY24"/>
    <mergeCell ref="AZ22:BH24"/>
    <mergeCell ref="B24:Q26"/>
    <mergeCell ref="B15:G15"/>
    <mergeCell ref="H15:AG15"/>
    <mergeCell ref="BD15:BE15"/>
    <mergeCell ref="BG15:BH15"/>
    <mergeCell ref="BI15:BJ15"/>
    <mergeCell ref="BK15:BL15"/>
    <mergeCell ref="BM15:BN15"/>
    <mergeCell ref="BP15:BQ15"/>
    <mergeCell ref="BR15:BS15"/>
    <mergeCell ref="B10:H10"/>
    <mergeCell ref="I10:BZ10"/>
    <mergeCell ref="AW13:AX13"/>
    <mergeCell ref="AZ13:BA13"/>
    <mergeCell ref="BB13:BC13"/>
    <mergeCell ref="BD13:BE13"/>
    <mergeCell ref="BF13:BG13"/>
    <mergeCell ref="BI13:BJ13"/>
    <mergeCell ref="BK13:BL13"/>
    <mergeCell ref="BM13:BN13"/>
    <mergeCell ref="BO13:BP13"/>
    <mergeCell ref="BQ13:BR13"/>
    <mergeCell ref="BT13:BU13"/>
    <mergeCell ref="BV13:BW13"/>
    <mergeCell ref="BY13:BZ13"/>
    <mergeCell ref="BT15:BU15"/>
    <mergeCell ref="BV15:BW15"/>
    <mergeCell ref="BY15:BZ15"/>
    <mergeCell ref="CJ6:CK6"/>
    <mergeCell ref="B8:H8"/>
    <mergeCell ref="I8:AH8"/>
    <mergeCell ref="BD8:BE8"/>
    <mergeCell ref="BG8:BH8"/>
    <mergeCell ref="BI8:BJ8"/>
    <mergeCell ref="BK8:BL8"/>
    <mergeCell ref="BM8:BN8"/>
    <mergeCell ref="BP8:BQ8"/>
    <mergeCell ref="BR8:BS8"/>
    <mergeCell ref="BT8:BU8"/>
    <mergeCell ref="BV8:BW8"/>
    <mergeCell ref="BY8:BZ8"/>
    <mergeCell ref="B1:CA2"/>
    <mergeCell ref="B3:BN3"/>
    <mergeCell ref="BO3:BS3"/>
    <mergeCell ref="BT3:CA3"/>
    <mergeCell ref="B4:BN4"/>
    <mergeCell ref="BO4:BS4"/>
    <mergeCell ref="BT4:CA4"/>
    <mergeCell ref="AW6:AX6"/>
    <mergeCell ref="AZ6:BA6"/>
    <mergeCell ref="BB6:BC6"/>
    <mergeCell ref="BD6:BE6"/>
    <mergeCell ref="BF6:BG6"/>
    <mergeCell ref="BI6:BJ6"/>
    <mergeCell ref="BK6:BL6"/>
    <mergeCell ref="BM6:BN6"/>
    <mergeCell ref="BO6:BP6"/>
    <mergeCell ref="BQ6:BR6"/>
    <mergeCell ref="BT6:BU6"/>
    <mergeCell ref="BV6:BW6"/>
    <mergeCell ref="BY6:BZ6"/>
  </mergeCells>
  <dataValidations count="2">
    <dataValidation type="list" allowBlank="1" showInputMessage="1" showErrorMessage="1" sqref="B1:CA2" xr:uid="{00000000-0002-0000-0300-000000000000}">
      <formula1>"ฉบับที่ 1 (สำหรับผู้ถูกหักภาษี ณ ที่จ่าย ใช้แนบพร้อมกับแบบแสดงรายการภาษี),ฉบับที่ 2 (สำหรับผู้ถูกหักภาษี ณ ที่จ่าย เก็บไว้เป็นหลักฐาน),ฉบับที่ 3 (สำหรับแนบพร้อมกับแบบแสดงรายการภาษี),ฉบับที่ 4 (สำหรับแนบใบสำคัญ)"</formula1>
    </dataValidation>
    <dataValidation type="list" allowBlank="1" showInputMessage="1" showErrorMessage="1" sqref="U20:V20 U22:V24 AG22 AG20:AH20 BJ20:BK20 AX20:AY20 AX22 J62 N62:O62 AH62:AI62 AZ62:BA62" xr:uid="{00000000-0002-0000-0300-000001000000}">
      <formula1>"P, "</formula1>
    </dataValidation>
  </dataValidations>
  <printOptions horizontalCentered="1" verticalCentered="1"/>
  <pageMargins left="7.874015748031496E-2" right="0" top="0.19685039370078741" bottom="0.19685039370078741" header="0.19685039370078741" footer="0.19685039370078741"/>
  <pageSetup paperSize="9" scale="96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CL93"/>
  <sheetViews>
    <sheetView showGridLines="0" workbookViewId="0">
      <selection activeCell="CO51" sqref="CO51:DG59"/>
    </sheetView>
  </sheetViews>
  <sheetFormatPr defaultColWidth="9" defaultRowHeight="20.6" x14ac:dyDescent="0.3"/>
  <cols>
    <col min="1" max="8" width="0.5703125" style="40" customWidth="1"/>
    <col min="9" max="9" width="1.42578125" style="40" customWidth="1"/>
    <col min="10" max="10" width="1.85546875" style="40" customWidth="1"/>
    <col min="11" max="11" width="6.140625" style="40" customWidth="1"/>
    <col min="12" max="12" width="6.42578125" style="40" customWidth="1"/>
    <col min="13" max="80" width="1" style="40" customWidth="1"/>
    <col min="81" max="81" width="16.7109375" style="40" customWidth="1"/>
    <col min="82" max="82" width="9.28515625" style="40" customWidth="1"/>
    <col min="83" max="83" width="9.140625" style="47" customWidth="1"/>
    <col min="84" max="84" width="9" style="47" customWidth="1"/>
    <col min="85" max="85" width="12.85546875" style="47" customWidth="1"/>
    <col min="86" max="86" width="16" style="47" customWidth="1"/>
    <col min="87" max="89" width="15.42578125" style="47" customWidth="1"/>
    <col min="90" max="90" width="6.7109375" style="52" customWidth="1"/>
    <col min="91" max="16384" width="9" style="40"/>
  </cols>
  <sheetData>
    <row r="1" spans="2:90" s="29" customFormat="1" ht="8.25" customHeight="1" x14ac:dyDescent="0.3">
      <c r="B1" s="860" t="s">
        <v>118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  <c r="N1" s="860"/>
      <c r="O1" s="860"/>
      <c r="P1" s="860"/>
      <c r="Q1" s="860"/>
      <c r="R1" s="860"/>
      <c r="S1" s="860"/>
      <c r="T1" s="860"/>
      <c r="U1" s="860"/>
      <c r="V1" s="860"/>
      <c r="W1" s="860"/>
      <c r="X1" s="860"/>
      <c r="Y1" s="860"/>
      <c r="Z1" s="860"/>
      <c r="AA1" s="860"/>
      <c r="AB1" s="860"/>
      <c r="AC1" s="860"/>
      <c r="AD1" s="860"/>
      <c r="AE1" s="860"/>
      <c r="AF1" s="860"/>
      <c r="AG1" s="860"/>
      <c r="AH1" s="860"/>
      <c r="AI1" s="860"/>
      <c r="AJ1" s="860"/>
      <c r="AK1" s="860"/>
      <c r="AL1" s="860"/>
      <c r="AM1" s="860"/>
      <c r="AN1" s="860"/>
      <c r="AO1" s="860"/>
      <c r="AP1" s="860"/>
      <c r="AQ1" s="860"/>
      <c r="AR1" s="860"/>
      <c r="AS1" s="860"/>
      <c r="AT1" s="860"/>
      <c r="AU1" s="860"/>
      <c r="AV1" s="860"/>
      <c r="AW1" s="860"/>
      <c r="AX1" s="860"/>
      <c r="AY1" s="860"/>
      <c r="AZ1" s="860"/>
      <c r="BA1" s="860"/>
      <c r="BB1" s="860"/>
      <c r="BC1" s="860"/>
      <c r="BD1" s="860"/>
      <c r="BE1" s="860"/>
      <c r="BF1" s="860"/>
      <c r="BG1" s="860"/>
      <c r="BH1" s="860"/>
      <c r="BI1" s="860"/>
      <c r="BJ1" s="860"/>
      <c r="BK1" s="860"/>
      <c r="BL1" s="860"/>
      <c r="BM1" s="860"/>
      <c r="BN1" s="860"/>
      <c r="BO1" s="860"/>
      <c r="BP1" s="860"/>
      <c r="BQ1" s="860"/>
      <c r="BR1" s="860"/>
      <c r="BS1" s="860"/>
      <c r="BT1" s="860"/>
      <c r="BU1" s="860"/>
      <c r="BV1" s="860"/>
      <c r="BW1" s="860"/>
      <c r="BX1" s="860"/>
      <c r="BY1" s="860"/>
      <c r="BZ1" s="860"/>
      <c r="CA1" s="860"/>
      <c r="CE1" s="30"/>
      <c r="CF1" s="30"/>
      <c r="CG1" s="30"/>
      <c r="CH1" s="30"/>
      <c r="CI1" s="30"/>
      <c r="CJ1" s="30"/>
      <c r="CK1" s="30"/>
      <c r="CL1" s="31"/>
    </row>
    <row r="2" spans="2:90" s="29" customFormat="1" ht="8.25" customHeight="1" x14ac:dyDescent="0.3">
      <c r="B2" s="860"/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  <c r="P2" s="860"/>
      <c r="Q2" s="860"/>
      <c r="R2" s="860"/>
      <c r="S2" s="860"/>
      <c r="T2" s="860"/>
      <c r="U2" s="860"/>
      <c r="V2" s="860"/>
      <c r="W2" s="860"/>
      <c r="X2" s="860"/>
      <c r="Y2" s="860"/>
      <c r="Z2" s="860"/>
      <c r="AA2" s="860"/>
      <c r="AB2" s="860"/>
      <c r="AC2" s="860"/>
      <c r="AD2" s="860"/>
      <c r="AE2" s="860"/>
      <c r="AF2" s="860"/>
      <c r="AG2" s="860"/>
      <c r="AH2" s="860"/>
      <c r="AI2" s="860"/>
      <c r="AJ2" s="860"/>
      <c r="AK2" s="860"/>
      <c r="AL2" s="860"/>
      <c r="AM2" s="860"/>
      <c r="AN2" s="860"/>
      <c r="AO2" s="860"/>
      <c r="AP2" s="860"/>
      <c r="AQ2" s="860"/>
      <c r="AR2" s="860"/>
      <c r="AS2" s="860"/>
      <c r="AT2" s="860"/>
      <c r="AU2" s="860"/>
      <c r="AV2" s="860"/>
      <c r="AW2" s="860"/>
      <c r="AX2" s="860"/>
      <c r="AY2" s="860"/>
      <c r="AZ2" s="860"/>
      <c r="BA2" s="860"/>
      <c r="BB2" s="860"/>
      <c r="BC2" s="860"/>
      <c r="BD2" s="860"/>
      <c r="BE2" s="860"/>
      <c r="BF2" s="860"/>
      <c r="BG2" s="860"/>
      <c r="BH2" s="860"/>
      <c r="BI2" s="860"/>
      <c r="BJ2" s="860"/>
      <c r="BK2" s="860"/>
      <c r="BL2" s="860"/>
      <c r="BM2" s="860"/>
      <c r="BN2" s="860"/>
      <c r="BO2" s="860"/>
      <c r="BP2" s="860"/>
      <c r="BQ2" s="860"/>
      <c r="BR2" s="860"/>
      <c r="BS2" s="860"/>
      <c r="BT2" s="860"/>
      <c r="BU2" s="860"/>
      <c r="BV2" s="860"/>
      <c r="BW2" s="860"/>
      <c r="BX2" s="860"/>
      <c r="BY2" s="860"/>
      <c r="BZ2" s="860"/>
      <c r="CA2" s="860"/>
      <c r="CB2" s="30"/>
      <c r="CC2" s="30"/>
      <c r="CE2" s="30"/>
      <c r="CF2" s="30"/>
      <c r="CG2" s="30"/>
      <c r="CH2" s="30"/>
      <c r="CI2" s="30"/>
      <c r="CJ2" s="30"/>
      <c r="CK2" s="30"/>
      <c r="CL2" s="31"/>
    </row>
    <row r="3" spans="2:90" s="32" customFormat="1" ht="17.25" customHeight="1" x14ac:dyDescent="0.35">
      <c r="B3" s="861" t="s">
        <v>37</v>
      </c>
      <c r="C3" s="861"/>
      <c r="D3" s="861"/>
      <c r="E3" s="861"/>
      <c r="F3" s="861"/>
      <c r="G3" s="861"/>
      <c r="H3" s="861"/>
      <c r="I3" s="861"/>
      <c r="J3" s="861"/>
      <c r="K3" s="861"/>
      <c r="L3" s="861"/>
      <c r="M3" s="861"/>
      <c r="N3" s="861"/>
      <c r="O3" s="861"/>
      <c r="P3" s="861"/>
      <c r="Q3" s="861"/>
      <c r="R3" s="861"/>
      <c r="S3" s="861"/>
      <c r="T3" s="861"/>
      <c r="U3" s="861"/>
      <c r="V3" s="861"/>
      <c r="W3" s="861"/>
      <c r="X3" s="861"/>
      <c r="Y3" s="861"/>
      <c r="Z3" s="861"/>
      <c r="AA3" s="861"/>
      <c r="AB3" s="861"/>
      <c r="AC3" s="861"/>
      <c r="AD3" s="861"/>
      <c r="AE3" s="861"/>
      <c r="AF3" s="861"/>
      <c r="AG3" s="861"/>
      <c r="AH3" s="861"/>
      <c r="AI3" s="861"/>
      <c r="AJ3" s="861"/>
      <c r="AK3" s="861"/>
      <c r="AL3" s="861"/>
      <c r="AM3" s="861"/>
      <c r="AN3" s="861"/>
      <c r="AO3" s="861"/>
      <c r="AP3" s="861"/>
      <c r="AQ3" s="861"/>
      <c r="AR3" s="861"/>
      <c r="AS3" s="861"/>
      <c r="AT3" s="861"/>
      <c r="AU3" s="861"/>
      <c r="AV3" s="861"/>
      <c r="AW3" s="861"/>
      <c r="AX3" s="861"/>
      <c r="AY3" s="861"/>
      <c r="AZ3" s="861"/>
      <c r="BA3" s="861"/>
      <c r="BB3" s="861"/>
      <c r="BC3" s="861"/>
      <c r="BD3" s="861"/>
      <c r="BE3" s="861"/>
      <c r="BF3" s="861"/>
      <c r="BG3" s="861"/>
      <c r="BH3" s="861"/>
      <c r="BI3" s="861"/>
      <c r="BJ3" s="861"/>
      <c r="BK3" s="861"/>
      <c r="BL3" s="861"/>
      <c r="BM3" s="861"/>
      <c r="BN3" s="861"/>
      <c r="BO3" s="862" t="s">
        <v>38</v>
      </c>
      <c r="BP3" s="862"/>
      <c r="BQ3" s="862"/>
      <c r="BR3" s="862"/>
      <c r="BS3" s="862"/>
      <c r="BT3" s="863" t="str">
        <f>IF($J20="","",VLOOKUP($J20,DT!$A$5:$Q$200,139))</f>
        <v/>
      </c>
      <c r="BU3" s="863"/>
      <c r="BV3" s="863"/>
      <c r="BW3" s="863"/>
      <c r="BX3" s="863"/>
      <c r="BY3" s="863"/>
      <c r="BZ3" s="863"/>
      <c r="CA3" s="863"/>
      <c r="CB3" s="33"/>
      <c r="CC3" s="33"/>
      <c r="CD3" s="34"/>
      <c r="CE3" s="33"/>
      <c r="CF3" s="33"/>
      <c r="CG3" s="33"/>
      <c r="CH3" s="35"/>
      <c r="CI3" s="33"/>
      <c r="CJ3" s="33"/>
      <c r="CK3" s="36"/>
      <c r="CL3" s="37"/>
    </row>
    <row r="4" spans="2:90" s="32" customFormat="1" ht="15.75" customHeight="1" x14ac:dyDescent="0.35">
      <c r="B4" s="864" t="s">
        <v>39</v>
      </c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  <c r="P4" s="864"/>
      <c r="Q4" s="864"/>
      <c r="R4" s="864"/>
      <c r="S4" s="864"/>
      <c r="T4" s="864"/>
      <c r="U4" s="864"/>
      <c r="V4" s="864"/>
      <c r="W4" s="864"/>
      <c r="X4" s="864"/>
      <c r="Y4" s="864"/>
      <c r="Z4" s="864"/>
      <c r="AA4" s="864"/>
      <c r="AB4" s="864"/>
      <c r="AC4" s="864"/>
      <c r="AD4" s="864"/>
      <c r="AE4" s="864"/>
      <c r="AF4" s="864"/>
      <c r="AG4" s="864"/>
      <c r="AH4" s="864"/>
      <c r="AI4" s="864"/>
      <c r="AJ4" s="864"/>
      <c r="AK4" s="864"/>
      <c r="AL4" s="864"/>
      <c r="AM4" s="864"/>
      <c r="AN4" s="864"/>
      <c r="AO4" s="864"/>
      <c r="AP4" s="864"/>
      <c r="AQ4" s="864"/>
      <c r="AR4" s="864"/>
      <c r="AS4" s="864"/>
      <c r="AT4" s="864"/>
      <c r="AU4" s="864"/>
      <c r="AV4" s="864"/>
      <c r="AW4" s="864"/>
      <c r="AX4" s="864"/>
      <c r="AY4" s="864"/>
      <c r="AZ4" s="864"/>
      <c r="BA4" s="864"/>
      <c r="BB4" s="864"/>
      <c r="BC4" s="864"/>
      <c r="BD4" s="864"/>
      <c r="BE4" s="864"/>
      <c r="BF4" s="864"/>
      <c r="BG4" s="864"/>
      <c r="BH4" s="864"/>
      <c r="BI4" s="864"/>
      <c r="BJ4" s="864"/>
      <c r="BK4" s="864"/>
      <c r="BL4" s="864"/>
      <c r="BM4" s="864"/>
      <c r="BN4" s="864"/>
      <c r="BO4" s="865" t="s">
        <v>40</v>
      </c>
      <c r="BP4" s="865"/>
      <c r="BQ4" s="865"/>
      <c r="BR4" s="865"/>
      <c r="BS4" s="865"/>
      <c r="BT4" s="866" t="str">
        <f>IF($J20="","",VLOOKUP($J20,DT!$A$5:$Q$200,140))</f>
        <v/>
      </c>
      <c r="BU4" s="867"/>
      <c r="BV4" s="867"/>
      <c r="BW4" s="867"/>
      <c r="BX4" s="867"/>
      <c r="BY4" s="867"/>
      <c r="BZ4" s="867"/>
      <c r="CA4" s="867"/>
      <c r="CB4" s="33"/>
      <c r="CC4" s="33"/>
      <c r="CD4" s="38"/>
      <c r="CE4" s="33"/>
      <c r="CF4" s="33"/>
      <c r="CG4" s="33"/>
      <c r="CH4" s="33"/>
      <c r="CI4" s="33"/>
      <c r="CJ4" s="33"/>
      <c r="CK4" s="39"/>
      <c r="CL4" s="37"/>
    </row>
    <row r="5" spans="2:90" ht="1.5" customHeight="1" x14ac:dyDescent="0.3"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3"/>
      <c r="AW5" s="44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5"/>
      <c r="CA5" s="46"/>
      <c r="CB5" s="47"/>
      <c r="CC5" s="47"/>
      <c r="CD5" s="48"/>
      <c r="CH5" s="49"/>
      <c r="CJ5" s="50"/>
      <c r="CK5" s="51"/>
    </row>
    <row r="6" spans="2:90" ht="20.149999999999999" customHeight="1" x14ac:dyDescent="0.6">
      <c r="B6" s="53" t="s">
        <v>41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47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6" t="s">
        <v>42</v>
      </c>
      <c r="AV6" s="55"/>
      <c r="AW6" s="868" t="str">
        <f>MID(DATA!$D$2,1,1)</f>
        <v>0</v>
      </c>
      <c r="AX6" s="869"/>
      <c r="AY6" s="305"/>
      <c r="AZ6" s="868" t="str">
        <f>MID(DATA!$D$2,2,1)</f>
        <v>1</v>
      </c>
      <c r="BA6" s="869"/>
      <c r="BB6" s="868" t="str">
        <f>MID(DATA!$D$2,3,1)</f>
        <v>0</v>
      </c>
      <c r="BC6" s="869"/>
      <c r="BD6" s="868" t="str">
        <f>MID(DATA!$D$2,4,1)</f>
        <v>5</v>
      </c>
      <c r="BE6" s="869"/>
      <c r="BF6" s="868" t="str">
        <f>MID(DATA!$D$2,5,1)</f>
        <v>5</v>
      </c>
      <c r="BG6" s="869"/>
      <c r="BH6" s="305"/>
      <c r="BI6" s="868" t="str">
        <f>MID(DATA!$D$2,6,1)</f>
        <v>5</v>
      </c>
      <c r="BJ6" s="869"/>
      <c r="BK6" s="868" t="str">
        <f>MID(DATA!$D$2,7,1)</f>
        <v>1</v>
      </c>
      <c r="BL6" s="869"/>
      <c r="BM6" s="868" t="str">
        <f>MID(DATA!$D$2,8,1)</f>
        <v>2</v>
      </c>
      <c r="BN6" s="869"/>
      <c r="BO6" s="868" t="str">
        <f>MID(DATA!$D$2,9,1)</f>
        <v>3</v>
      </c>
      <c r="BP6" s="869"/>
      <c r="BQ6" s="868" t="str">
        <f>MID(DATA!$D$2,10,1)</f>
        <v>4</v>
      </c>
      <c r="BR6" s="869"/>
      <c r="BS6" s="305"/>
      <c r="BT6" s="868" t="str">
        <f>MID(DATA!$D$2,11,1)</f>
        <v>5</v>
      </c>
      <c r="BU6" s="869"/>
      <c r="BV6" s="868" t="str">
        <f>MID(DATA!$D$2,12,1)</f>
        <v>6</v>
      </c>
      <c r="BW6" s="869"/>
      <c r="BX6" s="305"/>
      <c r="BY6" s="868" t="str">
        <f>MID(DATA!$D$2,13,1)</f>
        <v>7</v>
      </c>
      <c r="BZ6" s="869"/>
      <c r="CA6" s="57"/>
      <c r="CB6" s="47"/>
      <c r="CC6" s="47"/>
      <c r="CE6" s="54"/>
      <c r="CF6" s="54"/>
      <c r="CG6" s="54"/>
      <c r="CH6" s="54"/>
      <c r="CI6" s="58"/>
      <c r="CJ6" s="870"/>
      <c r="CK6" s="870"/>
    </row>
    <row r="7" spans="2:90" ht="2.25" customHeight="1" x14ac:dyDescent="0.6"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47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47"/>
      <c r="AX7" s="56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57"/>
      <c r="CB7" s="47"/>
      <c r="CC7" s="47"/>
      <c r="CE7" s="54"/>
      <c r="CF7" s="54"/>
      <c r="CG7" s="54"/>
      <c r="CH7" s="54"/>
      <c r="CI7" s="58"/>
      <c r="CJ7" s="59"/>
      <c r="CK7" s="59"/>
    </row>
    <row r="8" spans="2:90" s="60" customFormat="1" ht="20.149999999999999" customHeight="1" x14ac:dyDescent="0.7">
      <c r="B8" s="871" t="s">
        <v>43</v>
      </c>
      <c r="C8" s="872"/>
      <c r="D8" s="872"/>
      <c r="E8" s="872"/>
      <c r="F8" s="872"/>
      <c r="G8" s="872"/>
      <c r="H8" s="872"/>
      <c r="I8" s="873" t="str">
        <f>+DATA!D7</f>
        <v>บริษัท รักการเสียภาษี จำกัด</v>
      </c>
      <c r="J8" s="873"/>
      <c r="K8" s="873"/>
      <c r="L8" s="873"/>
      <c r="M8" s="873"/>
      <c r="N8" s="873"/>
      <c r="O8" s="873"/>
      <c r="P8" s="873"/>
      <c r="Q8" s="873"/>
      <c r="R8" s="873"/>
      <c r="S8" s="873"/>
      <c r="T8" s="873"/>
      <c r="U8" s="873"/>
      <c r="V8" s="873"/>
      <c r="W8" s="873"/>
      <c r="X8" s="873"/>
      <c r="Y8" s="873"/>
      <c r="Z8" s="873"/>
      <c r="AA8" s="873"/>
      <c r="AB8" s="873"/>
      <c r="AC8" s="873"/>
      <c r="AD8" s="873"/>
      <c r="AE8" s="873"/>
      <c r="AF8" s="873"/>
      <c r="AG8" s="873"/>
      <c r="AH8" s="873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Y8" s="61"/>
      <c r="AZ8" s="61"/>
      <c r="BA8" s="62" t="s">
        <v>44</v>
      </c>
      <c r="BB8" s="61"/>
      <c r="BC8" s="61"/>
      <c r="BD8" s="868" t="str">
        <f>MID(DATA!$D$3,1,1)</f>
        <v>1</v>
      </c>
      <c r="BE8" s="869"/>
      <c r="BF8" s="304"/>
      <c r="BG8" s="868" t="str">
        <f>MID(DATA!$D$3,3,1)</f>
        <v>3</v>
      </c>
      <c r="BH8" s="869"/>
      <c r="BI8" s="868" t="str">
        <f>MID(DATA!$D$3,4,1)</f>
        <v>4</v>
      </c>
      <c r="BJ8" s="869"/>
      <c r="BK8" s="868" t="str">
        <f>MID(DATA!$D$3,5,1)</f>
        <v>5</v>
      </c>
      <c r="BL8" s="869"/>
      <c r="BM8" s="868" t="str">
        <f>MID(DATA!$D$3,6,1)</f>
        <v>6</v>
      </c>
      <c r="BN8" s="869"/>
      <c r="BO8" s="304"/>
      <c r="BP8" s="868" t="str">
        <f>MID(DATA!$D$3,8,1)</f>
        <v>8</v>
      </c>
      <c r="BQ8" s="869"/>
      <c r="BR8" s="868" t="str">
        <f>MID(DATA!$D$3,9,1)</f>
        <v>9</v>
      </c>
      <c r="BS8" s="869"/>
      <c r="BT8" s="868" t="str">
        <f>MID(DATA!$D$3,10,1)</f>
        <v>0</v>
      </c>
      <c r="BU8" s="869"/>
      <c r="BV8" s="868" t="str">
        <f>MID(DATA!$D$3,11,1)</f>
        <v/>
      </c>
      <c r="BW8" s="869"/>
      <c r="BX8" s="304"/>
      <c r="BY8" s="868" t="str">
        <f>MID(DATA!$D$3,13,1)</f>
        <v/>
      </c>
      <c r="BZ8" s="869"/>
      <c r="CA8" s="63"/>
      <c r="CB8" s="64"/>
      <c r="CC8" s="64"/>
      <c r="CE8" s="64"/>
      <c r="CF8" s="61"/>
      <c r="CG8" s="61"/>
      <c r="CH8" s="61"/>
      <c r="CI8" s="64"/>
      <c r="CJ8" s="64"/>
      <c r="CK8" s="64"/>
      <c r="CL8" s="65"/>
    </row>
    <row r="9" spans="2:90" s="66" customFormat="1" ht="11.25" customHeight="1" x14ac:dyDescent="0.3">
      <c r="B9" s="67" t="s">
        <v>45</v>
      </c>
      <c r="C9" s="68"/>
      <c r="D9" s="68"/>
      <c r="E9" s="68"/>
      <c r="F9" s="68"/>
      <c r="G9" s="69"/>
      <c r="H9" s="70"/>
      <c r="I9" s="69"/>
      <c r="J9" s="69"/>
      <c r="K9" s="69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2"/>
      <c r="CB9" s="73"/>
      <c r="CC9" s="73"/>
      <c r="CE9" s="69"/>
      <c r="CF9" s="71"/>
      <c r="CG9" s="71"/>
      <c r="CH9" s="71"/>
      <c r="CI9" s="74"/>
      <c r="CJ9" s="73"/>
      <c r="CK9" s="73"/>
      <c r="CL9" s="75"/>
    </row>
    <row r="10" spans="2:90" s="60" customFormat="1" ht="20.149999999999999" customHeight="1" x14ac:dyDescent="0.3">
      <c r="B10" s="874" t="s">
        <v>6</v>
      </c>
      <c r="C10" s="875"/>
      <c r="D10" s="875"/>
      <c r="E10" s="875"/>
      <c r="F10" s="875"/>
      <c r="G10" s="875"/>
      <c r="H10" s="875"/>
      <c r="I10" s="876" t="s">
        <v>234</v>
      </c>
      <c r="J10" s="876"/>
      <c r="K10" s="876"/>
      <c r="L10" s="876"/>
      <c r="M10" s="876"/>
      <c r="N10" s="876"/>
      <c r="O10" s="876"/>
      <c r="P10" s="876"/>
      <c r="Q10" s="876"/>
      <c r="R10" s="876"/>
      <c r="S10" s="876"/>
      <c r="T10" s="876"/>
      <c r="U10" s="876"/>
      <c r="V10" s="876"/>
      <c r="W10" s="876"/>
      <c r="X10" s="876"/>
      <c r="Y10" s="876"/>
      <c r="Z10" s="876"/>
      <c r="AA10" s="876"/>
      <c r="AB10" s="876"/>
      <c r="AC10" s="876"/>
      <c r="AD10" s="876"/>
      <c r="AE10" s="876"/>
      <c r="AF10" s="876"/>
      <c r="AG10" s="876"/>
      <c r="AH10" s="876"/>
      <c r="AI10" s="876"/>
      <c r="AJ10" s="876"/>
      <c r="AK10" s="876"/>
      <c r="AL10" s="876"/>
      <c r="AM10" s="876"/>
      <c r="AN10" s="876"/>
      <c r="AO10" s="876"/>
      <c r="AP10" s="876"/>
      <c r="AQ10" s="876"/>
      <c r="AR10" s="876"/>
      <c r="AS10" s="876"/>
      <c r="AT10" s="876"/>
      <c r="AU10" s="876"/>
      <c r="AV10" s="876"/>
      <c r="AW10" s="876"/>
      <c r="AX10" s="876"/>
      <c r="AY10" s="876"/>
      <c r="AZ10" s="876"/>
      <c r="BA10" s="876"/>
      <c r="BB10" s="876"/>
      <c r="BC10" s="876"/>
      <c r="BD10" s="876"/>
      <c r="BE10" s="876"/>
      <c r="BF10" s="876"/>
      <c r="BG10" s="876"/>
      <c r="BH10" s="876"/>
      <c r="BI10" s="876"/>
      <c r="BJ10" s="876"/>
      <c r="BK10" s="876"/>
      <c r="BL10" s="876"/>
      <c r="BM10" s="876"/>
      <c r="BN10" s="876"/>
      <c r="BO10" s="876"/>
      <c r="BP10" s="876"/>
      <c r="BQ10" s="876"/>
      <c r="BR10" s="876"/>
      <c r="BS10" s="876"/>
      <c r="BT10" s="876"/>
      <c r="BU10" s="876"/>
      <c r="BV10" s="876"/>
      <c r="BW10" s="876"/>
      <c r="BX10" s="876"/>
      <c r="BY10" s="876"/>
      <c r="BZ10" s="876"/>
      <c r="CA10" s="63"/>
      <c r="CB10" s="78"/>
      <c r="CC10" s="78"/>
      <c r="CE10" s="64"/>
      <c r="CF10" s="61"/>
      <c r="CG10" s="61"/>
      <c r="CH10" s="61"/>
      <c r="CI10" s="64"/>
      <c r="CJ10" s="78"/>
      <c r="CK10" s="78"/>
      <c r="CL10" s="65"/>
    </row>
    <row r="11" spans="2:90" ht="11.25" customHeight="1" x14ac:dyDescent="0.3">
      <c r="B11" s="79" t="s">
        <v>46</v>
      </c>
      <c r="C11" s="80"/>
      <c r="D11" s="80"/>
      <c r="E11" s="80"/>
      <c r="F11" s="80"/>
      <c r="G11" s="81"/>
      <c r="H11" s="81"/>
      <c r="I11" s="81"/>
      <c r="J11" s="81"/>
      <c r="K11" s="82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3"/>
      <c r="CB11" s="47"/>
      <c r="CC11" s="47"/>
      <c r="CD11" s="84"/>
      <c r="CF11" s="85"/>
    </row>
    <row r="12" spans="2:90" ht="2.25" customHeight="1" x14ac:dyDescent="0.3">
      <c r="B12" s="86"/>
      <c r="C12" s="87"/>
      <c r="D12" s="87"/>
      <c r="E12" s="87"/>
      <c r="F12" s="87"/>
      <c r="G12" s="42"/>
      <c r="H12" s="42"/>
      <c r="I12" s="42"/>
      <c r="J12" s="42"/>
      <c r="K12" s="88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6"/>
      <c r="CB12" s="47"/>
      <c r="CC12" s="47"/>
      <c r="CD12" s="84"/>
      <c r="CF12" s="85"/>
    </row>
    <row r="13" spans="2:90" ht="20.149999999999999" customHeight="1" x14ac:dyDescent="0.3">
      <c r="B13" s="53" t="s">
        <v>47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47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6" t="s">
        <v>42</v>
      </c>
      <c r="AV13" s="54"/>
      <c r="AW13" s="877" t="str">
        <f>IF(ISNUMBER($J20),MID(LOOKUP($J20,DT!$A:$A,DT!$G:$G),1,1),"")</f>
        <v/>
      </c>
      <c r="AX13" s="878"/>
      <c r="AY13" s="306"/>
      <c r="AZ13" s="877" t="str">
        <f>IF(ISNUMBER($J20),MID(LOOKUP($J20,DT!$A:$A,DT!$G:$G),2,1),"")</f>
        <v/>
      </c>
      <c r="BA13" s="878"/>
      <c r="BB13" s="877" t="str">
        <f>IF(ISNUMBER($J20),MID(LOOKUP($J20,DT!$A:$A,DT!$G:$G),3,1),"")</f>
        <v/>
      </c>
      <c r="BC13" s="878"/>
      <c r="BD13" s="877" t="str">
        <f>IF(ISNUMBER($J20),MID(LOOKUP($J20,DT!$A:$A,DT!$G:$G),4,1),"")</f>
        <v/>
      </c>
      <c r="BE13" s="878"/>
      <c r="BF13" s="877" t="str">
        <f>IF(ISNUMBER($J20),MID(LOOKUP($J20,DT!$A:$A,DT!$G:$G),5,1),"")</f>
        <v/>
      </c>
      <c r="BG13" s="878"/>
      <c r="BH13" s="306"/>
      <c r="BI13" s="877" t="str">
        <f>IF(ISNUMBER($J20),MID(LOOKUP($J20,DT!$A:$A,DT!$G:$G),6,1),"")</f>
        <v/>
      </c>
      <c r="BJ13" s="878"/>
      <c r="BK13" s="877" t="str">
        <f>IF(ISNUMBER($J20),MID(LOOKUP($J20,DT!$A:$A,DT!$G:$G),7,1),"")</f>
        <v/>
      </c>
      <c r="BL13" s="878"/>
      <c r="BM13" s="877" t="str">
        <f>IF(ISNUMBER($J20),MID(LOOKUP($J20,DT!$A:$A,DT!$G:$G),8,1),"")</f>
        <v/>
      </c>
      <c r="BN13" s="878"/>
      <c r="BO13" s="877" t="str">
        <f>IF(ISNUMBER($J20),MID(LOOKUP($J20,DT!$A:$A,DT!$G:$G),9,1),"")</f>
        <v/>
      </c>
      <c r="BP13" s="878"/>
      <c r="BQ13" s="877" t="str">
        <f>IF(ISNUMBER($J20),MID(LOOKUP($J20,DT!$A:$A,DT!$G:$G),10,1),"")</f>
        <v/>
      </c>
      <c r="BR13" s="878"/>
      <c r="BS13" s="306"/>
      <c r="BT13" s="877" t="str">
        <f>IF(ISNUMBER($J20),MID(LOOKUP($J20,DT!$A:$A,DT!$G:$G),11,1),"")</f>
        <v/>
      </c>
      <c r="BU13" s="878"/>
      <c r="BV13" s="877" t="str">
        <f>IF(ISNUMBER($J20),MID(LOOKUP($J20,DT!$A:$A,DT!$G:$G),12,1),"")</f>
        <v/>
      </c>
      <c r="BW13" s="878"/>
      <c r="BX13" s="306"/>
      <c r="BY13" s="877" t="str">
        <f>IF(ISNUMBER($J20),MID(LOOKUP($J20,DT!$A:$A,DT!$G:$G),13,1),"")</f>
        <v/>
      </c>
      <c r="BZ13" s="878"/>
      <c r="CA13" s="89"/>
      <c r="CB13" s="47"/>
      <c r="CC13" s="47"/>
      <c r="CE13" s="54"/>
      <c r="CF13" s="85"/>
      <c r="CG13" s="54"/>
      <c r="CH13" s="54"/>
      <c r="CI13" s="58"/>
    </row>
    <row r="14" spans="2:90" ht="2.25" customHeight="1" x14ac:dyDescent="0.3"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47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6"/>
      <c r="AX14" s="47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89"/>
      <c r="CB14" s="47"/>
      <c r="CC14" s="47"/>
      <c r="CE14" s="54"/>
      <c r="CF14" s="85"/>
      <c r="CG14" s="54"/>
      <c r="CH14" s="54"/>
      <c r="CI14" s="58"/>
    </row>
    <row r="15" spans="2:90" ht="16.5" customHeight="1" x14ac:dyDescent="0.7">
      <c r="B15" s="871" t="s">
        <v>43</v>
      </c>
      <c r="C15" s="872"/>
      <c r="D15" s="872"/>
      <c r="E15" s="872"/>
      <c r="F15" s="872"/>
      <c r="G15" s="872"/>
      <c r="H15" s="896" t="str">
        <f>IF(J20="","",VLOOKUP(J20,DT!A5:M200,2))</f>
        <v/>
      </c>
      <c r="I15" s="873"/>
      <c r="J15" s="873"/>
      <c r="K15" s="873"/>
      <c r="L15" s="873"/>
      <c r="M15" s="873"/>
      <c r="N15" s="873"/>
      <c r="O15" s="873"/>
      <c r="P15" s="873"/>
      <c r="Q15" s="873"/>
      <c r="R15" s="873"/>
      <c r="S15" s="873"/>
      <c r="T15" s="873"/>
      <c r="U15" s="873"/>
      <c r="V15" s="873"/>
      <c r="W15" s="873"/>
      <c r="X15" s="873"/>
      <c r="Y15" s="873"/>
      <c r="Z15" s="873"/>
      <c r="AA15" s="873"/>
      <c r="AB15" s="873"/>
      <c r="AC15" s="873"/>
      <c r="AD15" s="873"/>
      <c r="AE15" s="873"/>
      <c r="AF15" s="873"/>
      <c r="AG15" s="873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47"/>
      <c r="AW15" s="47"/>
      <c r="AX15" s="85"/>
      <c r="AY15" s="85"/>
      <c r="AZ15" s="47"/>
      <c r="BA15" s="62" t="s">
        <v>44</v>
      </c>
      <c r="BB15" s="90"/>
      <c r="BC15" s="90"/>
      <c r="BD15" s="868" t="str">
        <f>IF(ISNUMBER($J20),MID(LOOKUP($J20,DT!$A:$A,DT!$H:$H),1,1),"")</f>
        <v/>
      </c>
      <c r="BE15" s="869"/>
      <c r="BF15" s="304"/>
      <c r="BG15" s="868" t="str">
        <f>IF(ISNUMBER($J20),MID(LOOKUP($J20,DT!$A:$A,DT!$H:$H),2,1),"")</f>
        <v/>
      </c>
      <c r="BH15" s="869"/>
      <c r="BI15" s="868" t="str">
        <f>IF(ISNUMBER($J20),MID(LOOKUP($J20,DT!$A:$A,DT!$H:$H),3,1),"")</f>
        <v/>
      </c>
      <c r="BJ15" s="869"/>
      <c r="BK15" s="868" t="str">
        <f>IF(ISNUMBER($J20),MID(LOOKUP($J20,DT!$A:$A,DT!$H:$H),4,1),"")</f>
        <v/>
      </c>
      <c r="BL15" s="869"/>
      <c r="BM15" s="868" t="str">
        <f>IF(ISNUMBER($J20),MID(LOOKUP($J20,DT!$A:$A,DT!$H:$H),5,1),"")</f>
        <v/>
      </c>
      <c r="BN15" s="869"/>
      <c r="BO15" s="304"/>
      <c r="BP15" s="868" t="str">
        <f>IF(ISNUMBER($J20),MID(LOOKUP($J20,DT!$A:$A,DT!$H:$H),6,1),"")</f>
        <v/>
      </c>
      <c r="BQ15" s="869"/>
      <c r="BR15" s="868" t="str">
        <f>IF(ISNUMBER($J20),MID(LOOKUP($J20,DT!$A:$A,DT!$H:$H),7,1),"")</f>
        <v/>
      </c>
      <c r="BS15" s="869"/>
      <c r="BT15" s="868" t="str">
        <f>IF(ISNUMBER($J20),MID(LOOKUP($J20,DT!$A:$A,DT!$H:$H),8,1),"")</f>
        <v/>
      </c>
      <c r="BU15" s="869"/>
      <c r="BV15" s="868" t="str">
        <f>IF(ISNUMBER($J20),MID(LOOKUP($J20,DT!$A:$A,DT!$H:$H),9,1),"")</f>
        <v/>
      </c>
      <c r="BW15" s="869"/>
      <c r="BX15" s="304"/>
      <c r="BY15" s="868" t="str">
        <f>IF(ISNUMBER($J20),MID(LOOKUP($J20,DT!$A:$A,DT!$H:$H),10,1),"")</f>
        <v/>
      </c>
      <c r="BZ15" s="869"/>
      <c r="CA15" s="91"/>
      <c r="CB15" s="47"/>
      <c r="CC15" s="47"/>
      <c r="CF15" s="85"/>
      <c r="CG15" s="85"/>
      <c r="CH15" s="85"/>
      <c r="CI15" s="58"/>
      <c r="CJ15" s="870"/>
      <c r="CK15" s="870"/>
    </row>
    <row r="16" spans="2:90" s="66" customFormat="1" ht="11.25" customHeight="1" x14ac:dyDescent="0.3">
      <c r="B16" s="67" t="s">
        <v>45</v>
      </c>
      <c r="C16" s="68"/>
      <c r="D16" s="68"/>
      <c r="E16" s="68"/>
      <c r="F16" s="68"/>
      <c r="G16" s="69"/>
      <c r="H16" s="70"/>
      <c r="I16" s="69"/>
      <c r="J16" s="69"/>
      <c r="K16" s="69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2"/>
      <c r="CB16" s="73"/>
      <c r="CC16" s="73"/>
      <c r="CE16" s="69"/>
      <c r="CF16" s="71"/>
      <c r="CG16" s="71"/>
      <c r="CH16" s="71"/>
      <c r="CI16" s="74"/>
      <c r="CJ16" s="73"/>
      <c r="CK16" s="73"/>
      <c r="CL16" s="75"/>
    </row>
    <row r="17" spans="2:90" ht="20.149999999999999" customHeight="1" x14ac:dyDescent="0.7">
      <c r="B17" s="871" t="s">
        <v>6</v>
      </c>
      <c r="C17" s="872"/>
      <c r="D17" s="872"/>
      <c r="E17" s="872"/>
      <c r="F17" s="872"/>
      <c r="G17" s="872"/>
      <c r="H17" s="873" t="str">
        <f>IF(J20="","",VLOOKUP(J20,DT!A5:M200,3))</f>
        <v/>
      </c>
      <c r="I17" s="873"/>
      <c r="J17" s="873"/>
      <c r="K17" s="873"/>
      <c r="L17" s="873"/>
      <c r="M17" s="873"/>
      <c r="N17" s="873"/>
      <c r="O17" s="873"/>
      <c r="P17" s="873"/>
      <c r="Q17" s="873"/>
      <c r="R17" s="873"/>
      <c r="S17" s="873"/>
      <c r="T17" s="873"/>
      <c r="U17" s="873"/>
      <c r="V17" s="873"/>
      <c r="W17" s="873"/>
      <c r="X17" s="873"/>
      <c r="Y17" s="873"/>
      <c r="Z17" s="873"/>
      <c r="AA17" s="873"/>
      <c r="AB17" s="873"/>
      <c r="AC17" s="873"/>
      <c r="AD17" s="873"/>
      <c r="AE17" s="873"/>
      <c r="AF17" s="873"/>
      <c r="AG17" s="873"/>
      <c r="AH17" s="873"/>
      <c r="AI17" s="873"/>
      <c r="AJ17" s="873"/>
      <c r="AK17" s="873"/>
      <c r="AL17" s="873"/>
      <c r="AM17" s="873"/>
      <c r="AN17" s="873"/>
      <c r="AO17" s="873"/>
      <c r="AP17" s="873"/>
      <c r="AQ17" s="873"/>
      <c r="AR17" s="873"/>
      <c r="AS17" s="873"/>
      <c r="AT17" s="873"/>
      <c r="AU17" s="873"/>
      <c r="AV17" s="873"/>
      <c r="AW17" s="873"/>
      <c r="AX17" s="873"/>
      <c r="AY17" s="873"/>
      <c r="AZ17" s="873"/>
      <c r="BA17" s="873"/>
      <c r="BB17" s="873"/>
      <c r="BC17" s="873"/>
      <c r="BD17" s="873"/>
      <c r="BE17" s="873"/>
      <c r="BF17" s="873"/>
      <c r="BG17" s="873"/>
      <c r="BH17" s="873"/>
      <c r="BI17" s="873"/>
      <c r="BJ17" s="873"/>
      <c r="BK17" s="873"/>
      <c r="BL17" s="873"/>
      <c r="BM17" s="873"/>
      <c r="BN17" s="873"/>
      <c r="BO17" s="873"/>
      <c r="BP17" s="873"/>
      <c r="BQ17" s="873"/>
      <c r="BR17" s="873"/>
      <c r="BS17" s="873"/>
      <c r="BT17" s="873"/>
      <c r="BU17" s="873"/>
      <c r="BV17" s="873"/>
      <c r="BW17" s="873"/>
      <c r="BX17" s="873"/>
      <c r="BY17" s="873"/>
      <c r="BZ17" s="873"/>
      <c r="CA17" s="92"/>
      <c r="CB17" s="870"/>
      <c r="CC17" s="870"/>
      <c r="CF17" s="93"/>
      <c r="CG17" s="93"/>
      <c r="CH17" s="94"/>
      <c r="CI17" s="94"/>
    </row>
    <row r="18" spans="2:90" s="66" customFormat="1" ht="11.25" customHeight="1" x14ac:dyDescent="0.3">
      <c r="B18" s="95" t="s">
        <v>48</v>
      </c>
      <c r="C18" s="96"/>
      <c r="D18" s="96"/>
      <c r="E18" s="96"/>
      <c r="F18" s="96"/>
      <c r="G18" s="69"/>
      <c r="H18" s="69"/>
      <c r="I18" s="69"/>
      <c r="J18" s="69"/>
      <c r="K18" s="97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9"/>
      <c r="CB18" s="69"/>
      <c r="CC18" s="69"/>
      <c r="CD18" s="34"/>
      <c r="CE18" s="69"/>
      <c r="CF18" s="98"/>
      <c r="CG18" s="98"/>
      <c r="CH18" s="100"/>
      <c r="CI18" s="100"/>
      <c r="CJ18" s="69"/>
      <c r="CK18" s="101"/>
      <c r="CL18" s="75"/>
    </row>
    <row r="19" spans="2:90" ht="3.75" customHeight="1" x14ac:dyDescent="0.3">
      <c r="B19" s="102"/>
      <c r="C19" s="47"/>
      <c r="D19" s="47"/>
      <c r="E19" s="47"/>
      <c r="F19" s="47"/>
      <c r="G19" s="47"/>
      <c r="H19" s="47"/>
      <c r="I19" s="47"/>
      <c r="J19" s="47"/>
      <c r="K19" s="103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47"/>
      <c r="CA19" s="105"/>
      <c r="CB19" s="47"/>
      <c r="CC19" s="47"/>
    </row>
    <row r="20" spans="2:90" ht="14.25" customHeight="1" x14ac:dyDescent="0.3">
      <c r="B20" s="76" t="s">
        <v>49</v>
      </c>
      <c r="C20" s="77"/>
      <c r="D20" s="77"/>
      <c r="E20" s="77"/>
      <c r="F20" s="77"/>
      <c r="G20" s="47"/>
      <c r="H20" s="47"/>
      <c r="I20" s="47"/>
      <c r="J20" s="879" t="s">
        <v>142</v>
      </c>
      <c r="K20" s="880"/>
      <c r="L20" s="106" t="s">
        <v>50</v>
      </c>
      <c r="M20" s="47"/>
      <c r="N20" s="47"/>
      <c r="O20" s="47"/>
      <c r="P20" s="47"/>
      <c r="Q20" s="47"/>
      <c r="R20" s="47"/>
      <c r="S20" s="47"/>
      <c r="T20" s="47"/>
      <c r="U20" s="881"/>
      <c r="V20" s="882"/>
      <c r="W20" s="883" t="s">
        <v>51</v>
      </c>
      <c r="X20" s="883"/>
      <c r="Y20" s="883"/>
      <c r="Z20" s="883"/>
      <c r="AA20" s="883"/>
      <c r="AB20" s="883"/>
      <c r="AC20" s="883"/>
      <c r="AD20" s="883"/>
      <c r="AE20" s="883"/>
      <c r="AF20" s="47"/>
      <c r="AG20" s="881"/>
      <c r="AH20" s="882"/>
      <c r="AI20" s="883" t="s">
        <v>52</v>
      </c>
      <c r="AJ20" s="883"/>
      <c r="AK20" s="883"/>
      <c r="AL20" s="883"/>
      <c r="AM20" s="883"/>
      <c r="AN20" s="883"/>
      <c r="AO20" s="883"/>
      <c r="AP20" s="883"/>
      <c r="AQ20" s="883"/>
      <c r="AR20" s="883"/>
      <c r="AS20" s="883"/>
      <c r="AT20" s="883"/>
      <c r="AU20" s="883"/>
      <c r="AV20" s="883"/>
      <c r="AW20" s="883"/>
      <c r="AX20" s="881"/>
      <c r="AY20" s="882"/>
      <c r="AZ20" s="47" t="s">
        <v>53</v>
      </c>
      <c r="BA20" s="47"/>
      <c r="BB20" s="47"/>
      <c r="BC20" s="47"/>
      <c r="BD20" s="47"/>
      <c r="BE20" s="47"/>
      <c r="BF20" s="47"/>
      <c r="BG20" s="47"/>
      <c r="BH20" s="47"/>
      <c r="BI20" s="47"/>
      <c r="BJ20" s="881" t="s">
        <v>58</v>
      </c>
      <c r="BK20" s="882"/>
      <c r="BL20" s="47" t="s">
        <v>54</v>
      </c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107"/>
      <c r="CB20" s="50"/>
      <c r="CC20" s="50"/>
      <c r="CF20" s="884"/>
      <c r="CG20" s="50"/>
      <c r="CH20" s="50"/>
      <c r="CI20" s="50"/>
      <c r="CJ20" s="50"/>
      <c r="CK20" s="50"/>
    </row>
    <row r="21" spans="2:90" ht="4.5" customHeight="1" x14ac:dyDescent="0.3">
      <c r="B21" s="886" t="s">
        <v>55</v>
      </c>
      <c r="C21" s="887"/>
      <c r="D21" s="887"/>
      <c r="E21" s="887"/>
      <c r="F21" s="887"/>
      <c r="G21" s="887"/>
      <c r="H21" s="887"/>
      <c r="I21" s="887"/>
      <c r="J21" s="887"/>
      <c r="K21" s="887"/>
      <c r="L21" s="887"/>
      <c r="M21" s="887"/>
      <c r="N21" s="887"/>
      <c r="O21" s="887"/>
      <c r="P21" s="887"/>
      <c r="Q21" s="887"/>
      <c r="R21" s="47"/>
      <c r="S21" s="47"/>
      <c r="T21" s="47"/>
      <c r="U21" s="49"/>
      <c r="V21" s="49"/>
      <c r="W21" s="50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7"/>
      <c r="CA21" s="107"/>
      <c r="CB21" s="50"/>
      <c r="CC21" s="50"/>
      <c r="CF21" s="884"/>
      <c r="CG21" s="50"/>
      <c r="CH21" s="50"/>
      <c r="CI21" s="50"/>
      <c r="CJ21" s="50"/>
      <c r="CK21" s="50"/>
    </row>
    <row r="22" spans="2:90" ht="4.5" customHeight="1" x14ac:dyDescent="0.3">
      <c r="B22" s="886"/>
      <c r="C22" s="887"/>
      <c r="D22" s="887"/>
      <c r="E22" s="887"/>
      <c r="F22" s="887"/>
      <c r="G22" s="887"/>
      <c r="H22" s="887"/>
      <c r="I22" s="887"/>
      <c r="J22" s="887"/>
      <c r="K22" s="887"/>
      <c r="L22" s="887"/>
      <c r="M22" s="887"/>
      <c r="N22" s="887"/>
      <c r="O22" s="887"/>
      <c r="P22" s="887"/>
      <c r="Q22" s="887"/>
      <c r="R22" s="47"/>
      <c r="S22" s="47"/>
      <c r="T22" s="47"/>
      <c r="U22" s="888"/>
      <c r="V22" s="889"/>
      <c r="W22" s="883" t="s">
        <v>56</v>
      </c>
      <c r="X22" s="883"/>
      <c r="Y22" s="883"/>
      <c r="Z22" s="883"/>
      <c r="AA22" s="883"/>
      <c r="AB22" s="883"/>
      <c r="AC22" s="883"/>
      <c r="AD22" s="883"/>
      <c r="AE22" s="883"/>
      <c r="AF22" s="49"/>
      <c r="AG22" s="888"/>
      <c r="AH22" s="889"/>
      <c r="AI22" s="883" t="s">
        <v>57</v>
      </c>
      <c r="AJ22" s="883"/>
      <c r="AK22" s="883"/>
      <c r="AL22" s="883"/>
      <c r="AM22" s="883"/>
      <c r="AN22" s="883"/>
      <c r="AO22" s="883"/>
      <c r="AP22" s="883"/>
      <c r="AQ22" s="883"/>
      <c r="AR22" s="883"/>
      <c r="AS22" s="883"/>
      <c r="AT22" s="106"/>
      <c r="AU22" s="106"/>
      <c r="AV22" s="106"/>
      <c r="AW22" s="106"/>
      <c r="AX22" s="888"/>
      <c r="AY22" s="889"/>
      <c r="AZ22" s="883" t="s">
        <v>59</v>
      </c>
      <c r="BA22" s="883"/>
      <c r="BB22" s="883"/>
      <c r="BC22" s="883"/>
      <c r="BD22" s="883"/>
      <c r="BE22" s="883"/>
      <c r="BF22" s="883"/>
      <c r="BG22" s="883"/>
      <c r="BH22" s="883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47"/>
      <c r="CA22" s="107"/>
      <c r="CB22" s="50"/>
      <c r="CC22" s="50"/>
      <c r="CF22" s="884"/>
      <c r="CG22" s="50"/>
      <c r="CH22" s="50"/>
      <c r="CI22" s="50"/>
      <c r="CJ22" s="50"/>
      <c r="CK22" s="50"/>
    </row>
    <row r="23" spans="2:90" s="66" customFormat="1" ht="6" customHeight="1" x14ac:dyDescent="0.3">
      <c r="B23" s="886"/>
      <c r="C23" s="887"/>
      <c r="D23" s="887"/>
      <c r="E23" s="887"/>
      <c r="F23" s="887"/>
      <c r="G23" s="887"/>
      <c r="H23" s="887"/>
      <c r="I23" s="887"/>
      <c r="J23" s="887"/>
      <c r="K23" s="887"/>
      <c r="L23" s="887"/>
      <c r="M23" s="887"/>
      <c r="N23" s="887"/>
      <c r="O23" s="887"/>
      <c r="P23" s="887"/>
      <c r="Q23" s="887"/>
      <c r="R23" s="108"/>
      <c r="S23" s="108"/>
      <c r="T23" s="108"/>
      <c r="U23" s="890"/>
      <c r="V23" s="891"/>
      <c r="W23" s="883"/>
      <c r="X23" s="883"/>
      <c r="Y23" s="883"/>
      <c r="Z23" s="883"/>
      <c r="AA23" s="883"/>
      <c r="AB23" s="883"/>
      <c r="AC23" s="883"/>
      <c r="AD23" s="883"/>
      <c r="AE23" s="883"/>
      <c r="AF23" s="49"/>
      <c r="AG23" s="890"/>
      <c r="AH23" s="891"/>
      <c r="AI23" s="883"/>
      <c r="AJ23" s="883"/>
      <c r="AK23" s="883"/>
      <c r="AL23" s="883"/>
      <c r="AM23" s="883"/>
      <c r="AN23" s="883"/>
      <c r="AO23" s="883"/>
      <c r="AP23" s="883"/>
      <c r="AQ23" s="883"/>
      <c r="AR23" s="883"/>
      <c r="AS23" s="883"/>
      <c r="AT23" s="106"/>
      <c r="AU23" s="106"/>
      <c r="AV23" s="106"/>
      <c r="AW23" s="106"/>
      <c r="AX23" s="890"/>
      <c r="AY23" s="891"/>
      <c r="AZ23" s="883"/>
      <c r="BA23" s="883"/>
      <c r="BB23" s="883"/>
      <c r="BC23" s="883"/>
      <c r="BD23" s="883"/>
      <c r="BE23" s="883"/>
      <c r="BF23" s="883"/>
      <c r="BG23" s="883"/>
      <c r="BH23" s="883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69"/>
      <c r="CA23" s="109" t="s">
        <v>60</v>
      </c>
      <c r="CB23" s="108"/>
      <c r="CC23" s="108"/>
      <c r="CE23" s="69"/>
      <c r="CF23" s="885"/>
      <c r="CG23" s="108"/>
      <c r="CH23" s="108"/>
      <c r="CI23" s="108"/>
      <c r="CJ23" s="108"/>
      <c r="CK23" s="108"/>
      <c r="CL23" s="75"/>
    </row>
    <row r="24" spans="2:90" s="66" customFormat="1" ht="3.75" customHeight="1" x14ac:dyDescent="0.3">
      <c r="B24" s="894" t="s">
        <v>61</v>
      </c>
      <c r="C24" s="895"/>
      <c r="D24" s="895"/>
      <c r="E24" s="895"/>
      <c r="F24" s="895"/>
      <c r="G24" s="895"/>
      <c r="H24" s="895"/>
      <c r="I24" s="895"/>
      <c r="J24" s="895"/>
      <c r="K24" s="895"/>
      <c r="L24" s="895"/>
      <c r="M24" s="895"/>
      <c r="N24" s="895"/>
      <c r="O24" s="895"/>
      <c r="P24" s="895"/>
      <c r="Q24" s="895"/>
      <c r="R24" s="108"/>
      <c r="S24" s="108"/>
      <c r="T24" s="108"/>
      <c r="U24" s="892"/>
      <c r="V24" s="893"/>
      <c r="W24" s="883"/>
      <c r="X24" s="883"/>
      <c r="Y24" s="883"/>
      <c r="Z24" s="883"/>
      <c r="AA24" s="883"/>
      <c r="AB24" s="883"/>
      <c r="AC24" s="883"/>
      <c r="AD24" s="883"/>
      <c r="AE24" s="883"/>
      <c r="AF24" s="49"/>
      <c r="AG24" s="892"/>
      <c r="AH24" s="893"/>
      <c r="AI24" s="883"/>
      <c r="AJ24" s="883"/>
      <c r="AK24" s="883"/>
      <c r="AL24" s="883"/>
      <c r="AM24" s="883"/>
      <c r="AN24" s="883"/>
      <c r="AO24" s="883"/>
      <c r="AP24" s="883"/>
      <c r="AQ24" s="883"/>
      <c r="AR24" s="883"/>
      <c r="AS24" s="883"/>
      <c r="AT24" s="106"/>
      <c r="AU24" s="106"/>
      <c r="AV24" s="106"/>
      <c r="AW24" s="106"/>
      <c r="AX24" s="892"/>
      <c r="AY24" s="893"/>
      <c r="AZ24" s="883"/>
      <c r="BA24" s="883"/>
      <c r="BB24" s="883"/>
      <c r="BC24" s="883"/>
      <c r="BD24" s="883"/>
      <c r="BE24" s="883"/>
      <c r="BF24" s="883"/>
      <c r="BG24" s="883"/>
      <c r="BH24" s="883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69"/>
      <c r="CA24" s="109"/>
      <c r="CB24" s="108"/>
      <c r="CC24" s="108"/>
      <c r="CE24" s="69"/>
      <c r="CF24" s="110"/>
      <c r="CG24" s="108"/>
      <c r="CH24" s="108"/>
      <c r="CI24" s="108"/>
      <c r="CJ24" s="108"/>
      <c r="CK24" s="108"/>
      <c r="CL24" s="75"/>
    </row>
    <row r="25" spans="2:90" s="66" customFormat="1" ht="3" customHeight="1" x14ac:dyDescent="0.3">
      <c r="B25" s="894"/>
      <c r="C25" s="895"/>
      <c r="D25" s="895"/>
      <c r="E25" s="895"/>
      <c r="F25" s="895"/>
      <c r="G25" s="895"/>
      <c r="H25" s="895"/>
      <c r="I25" s="895"/>
      <c r="J25" s="895"/>
      <c r="K25" s="895"/>
      <c r="L25" s="895"/>
      <c r="M25" s="895"/>
      <c r="N25" s="895"/>
      <c r="O25" s="895"/>
      <c r="P25" s="895"/>
      <c r="Q25" s="895"/>
      <c r="R25" s="111"/>
      <c r="S25" s="111"/>
      <c r="T25" s="111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108"/>
      <c r="CA25" s="109"/>
      <c r="CB25" s="108"/>
      <c r="CC25" s="108"/>
      <c r="CE25" s="69"/>
      <c r="CF25" s="112"/>
      <c r="CG25" s="108"/>
      <c r="CH25" s="108"/>
      <c r="CI25" s="108"/>
      <c r="CJ25" s="108"/>
      <c r="CK25" s="108"/>
      <c r="CL25" s="75"/>
    </row>
    <row r="26" spans="2:90" s="66" customFormat="1" ht="3.75" customHeight="1" x14ac:dyDescent="0.3">
      <c r="B26" s="894"/>
      <c r="C26" s="895"/>
      <c r="D26" s="895"/>
      <c r="E26" s="895"/>
      <c r="F26" s="895"/>
      <c r="G26" s="895"/>
      <c r="H26" s="895"/>
      <c r="I26" s="895"/>
      <c r="J26" s="895"/>
      <c r="K26" s="895"/>
      <c r="L26" s="895"/>
      <c r="M26" s="895"/>
      <c r="N26" s="895"/>
      <c r="O26" s="895"/>
      <c r="P26" s="895"/>
      <c r="Q26" s="895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08"/>
      <c r="CA26" s="109"/>
      <c r="CB26" s="108"/>
      <c r="CC26" s="108"/>
      <c r="CE26" s="69"/>
      <c r="CF26" s="112"/>
      <c r="CG26" s="108"/>
      <c r="CH26" s="108"/>
      <c r="CI26" s="108"/>
      <c r="CJ26" s="108"/>
      <c r="CK26" s="108"/>
      <c r="CL26" s="75"/>
    </row>
    <row r="27" spans="2:90" ht="3" customHeight="1" x14ac:dyDescent="0.3"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3"/>
      <c r="CB27" s="47"/>
      <c r="CC27" s="47"/>
    </row>
    <row r="28" spans="2:90" s="115" customFormat="1" ht="12.75" customHeight="1" x14ac:dyDescent="0.65">
      <c r="B28" s="897" t="s">
        <v>62</v>
      </c>
      <c r="C28" s="898"/>
      <c r="D28" s="898"/>
      <c r="E28" s="898"/>
      <c r="F28" s="898"/>
      <c r="G28" s="898"/>
      <c r="H28" s="898"/>
      <c r="I28" s="898"/>
      <c r="J28" s="898"/>
      <c r="K28" s="898"/>
      <c r="L28" s="898"/>
      <c r="M28" s="898"/>
      <c r="N28" s="898"/>
      <c r="O28" s="898"/>
      <c r="P28" s="898"/>
      <c r="Q28" s="898"/>
      <c r="R28" s="898"/>
      <c r="S28" s="898"/>
      <c r="T28" s="898"/>
      <c r="U28" s="898"/>
      <c r="V28" s="898"/>
      <c r="W28" s="898"/>
      <c r="X28" s="898"/>
      <c r="Y28" s="898"/>
      <c r="Z28" s="898"/>
      <c r="AA28" s="898"/>
      <c r="AB28" s="898"/>
      <c r="AC28" s="898"/>
      <c r="AD28" s="898"/>
      <c r="AE28" s="898"/>
      <c r="AF28" s="898"/>
      <c r="AG28" s="898"/>
      <c r="AH28" s="898"/>
      <c r="AI28" s="898"/>
      <c r="AJ28" s="898"/>
      <c r="AK28" s="898"/>
      <c r="AL28" s="898"/>
      <c r="AM28" s="898"/>
      <c r="AN28" s="898"/>
      <c r="AO28" s="899"/>
      <c r="AP28" s="903" t="s">
        <v>63</v>
      </c>
      <c r="AQ28" s="904"/>
      <c r="AR28" s="904"/>
      <c r="AS28" s="904"/>
      <c r="AT28" s="904"/>
      <c r="AU28" s="904"/>
      <c r="AV28" s="904"/>
      <c r="AW28" s="904"/>
      <c r="AX28" s="904"/>
      <c r="AY28" s="905"/>
      <c r="AZ28" s="897" t="s">
        <v>64</v>
      </c>
      <c r="BA28" s="898"/>
      <c r="BB28" s="898"/>
      <c r="BC28" s="898"/>
      <c r="BD28" s="898"/>
      <c r="BE28" s="898"/>
      <c r="BF28" s="898"/>
      <c r="BG28" s="898"/>
      <c r="BH28" s="898"/>
      <c r="BI28" s="898"/>
      <c r="BJ28" s="898"/>
      <c r="BK28" s="898"/>
      <c r="BL28" s="898"/>
      <c r="BM28" s="899"/>
      <c r="BN28" s="903" t="s">
        <v>65</v>
      </c>
      <c r="BO28" s="904"/>
      <c r="BP28" s="904"/>
      <c r="BQ28" s="904"/>
      <c r="BR28" s="904"/>
      <c r="BS28" s="904"/>
      <c r="BT28" s="904"/>
      <c r="BU28" s="904"/>
      <c r="BV28" s="904"/>
      <c r="BW28" s="904"/>
      <c r="BX28" s="904"/>
      <c r="BY28" s="904"/>
      <c r="BZ28" s="904"/>
      <c r="CA28" s="905"/>
      <c r="CB28" s="906"/>
      <c r="CC28" s="116"/>
      <c r="CE28" s="906"/>
      <c r="CF28" s="906"/>
      <c r="CG28" s="906"/>
      <c r="CH28" s="906"/>
      <c r="CI28" s="116"/>
      <c r="CJ28" s="906"/>
      <c r="CK28" s="116"/>
      <c r="CL28" s="117"/>
    </row>
    <row r="29" spans="2:90" s="115" customFormat="1" ht="12.75" customHeight="1" x14ac:dyDescent="0.65">
      <c r="B29" s="900"/>
      <c r="C29" s="901"/>
      <c r="D29" s="901"/>
      <c r="E29" s="901"/>
      <c r="F29" s="901"/>
      <c r="G29" s="901"/>
      <c r="H29" s="901"/>
      <c r="I29" s="901"/>
      <c r="J29" s="901"/>
      <c r="K29" s="901"/>
      <c r="L29" s="901"/>
      <c r="M29" s="901"/>
      <c r="N29" s="901"/>
      <c r="O29" s="901"/>
      <c r="P29" s="901"/>
      <c r="Q29" s="901"/>
      <c r="R29" s="901"/>
      <c r="S29" s="901"/>
      <c r="T29" s="901"/>
      <c r="U29" s="901"/>
      <c r="V29" s="901"/>
      <c r="W29" s="901"/>
      <c r="X29" s="901"/>
      <c r="Y29" s="901"/>
      <c r="Z29" s="901"/>
      <c r="AA29" s="901"/>
      <c r="AB29" s="901"/>
      <c r="AC29" s="901"/>
      <c r="AD29" s="901"/>
      <c r="AE29" s="901"/>
      <c r="AF29" s="901"/>
      <c r="AG29" s="901"/>
      <c r="AH29" s="901"/>
      <c r="AI29" s="901"/>
      <c r="AJ29" s="901"/>
      <c r="AK29" s="901"/>
      <c r="AL29" s="901"/>
      <c r="AM29" s="901"/>
      <c r="AN29" s="901"/>
      <c r="AO29" s="902"/>
      <c r="AP29" s="900" t="s">
        <v>66</v>
      </c>
      <c r="AQ29" s="901"/>
      <c r="AR29" s="901"/>
      <c r="AS29" s="901"/>
      <c r="AT29" s="901"/>
      <c r="AU29" s="901"/>
      <c r="AV29" s="901"/>
      <c r="AW29" s="901"/>
      <c r="AX29" s="901"/>
      <c r="AY29" s="902"/>
      <c r="AZ29" s="900"/>
      <c r="BA29" s="901"/>
      <c r="BB29" s="901"/>
      <c r="BC29" s="901"/>
      <c r="BD29" s="901"/>
      <c r="BE29" s="901"/>
      <c r="BF29" s="901"/>
      <c r="BG29" s="901"/>
      <c r="BH29" s="901"/>
      <c r="BI29" s="901"/>
      <c r="BJ29" s="901"/>
      <c r="BK29" s="901"/>
      <c r="BL29" s="901"/>
      <c r="BM29" s="902"/>
      <c r="BN29" s="900" t="s">
        <v>67</v>
      </c>
      <c r="BO29" s="901"/>
      <c r="BP29" s="901"/>
      <c r="BQ29" s="901"/>
      <c r="BR29" s="901"/>
      <c r="BS29" s="901"/>
      <c r="BT29" s="901"/>
      <c r="BU29" s="901"/>
      <c r="BV29" s="901"/>
      <c r="BW29" s="901"/>
      <c r="BX29" s="901"/>
      <c r="BY29" s="901"/>
      <c r="BZ29" s="901"/>
      <c r="CA29" s="902"/>
      <c r="CB29" s="906"/>
      <c r="CC29" s="116"/>
      <c r="CE29" s="906"/>
      <c r="CF29" s="906"/>
      <c r="CG29" s="906"/>
      <c r="CH29" s="906"/>
      <c r="CI29" s="116"/>
      <c r="CJ29" s="906"/>
      <c r="CK29" s="116"/>
      <c r="CL29" s="117"/>
    </row>
    <row r="30" spans="2:90" s="66" customFormat="1" ht="14.25" customHeight="1" x14ac:dyDescent="0.3">
      <c r="B30" s="118" t="s">
        <v>68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907"/>
      <c r="AQ30" s="908"/>
      <c r="AR30" s="908"/>
      <c r="AS30" s="908"/>
      <c r="AT30" s="908"/>
      <c r="AU30" s="908"/>
      <c r="AV30" s="908"/>
      <c r="AW30" s="908"/>
      <c r="AX30" s="908"/>
      <c r="AY30" s="908"/>
      <c r="AZ30" s="909"/>
      <c r="BA30" s="909"/>
      <c r="BB30" s="909"/>
      <c r="BC30" s="909"/>
      <c r="BD30" s="909"/>
      <c r="BE30" s="909"/>
      <c r="BF30" s="909"/>
      <c r="BG30" s="909"/>
      <c r="BH30" s="909"/>
      <c r="BI30" s="909"/>
      <c r="BJ30" s="909"/>
      <c r="BK30" s="909"/>
      <c r="BL30" s="909"/>
      <c r="BM30" s="909"/>
      <c r="BN30" s="910" t="s">
        <v>69</v>
      </c>
      <c r="BO30" s="910"/>
      <c r="BP30" s="910"/>
      <c r="BQ30" s="910"/>
      <c r="BR30" s="910"/>
      <c r="BS30" s="910"/>
      <c r="BT30" s="910"/>
      <c r="BU30" s="910"/>
      <c r="BV30" s="910"/>
      <c r="BW30" s="910"/>
      <c r="BX30" s="910"/>
      <c r="BY30" s="910"/>
      <c r="BZ30" s="910"/>
      <c r="CA30" s="910"/>
      <c r="CB30" s="120"/>
      <c r="CC30" s="120"/>
      <c r="CE30" s="21"/>
      <c r="CF30" s="21"/>
      <c r="CG30" s="21"/>
      <c r="CH30" s="21"/>
      <c r="CI30" s="121"/>
      <c r="CJ30" s="120"/>
      <c r="CK30" s="120"/>
      <c r="CL30" s="75"/>
    </row>
    <row r="31" spans="2:90" s="66" customFormat="1" ht="14.25" customHeight="1" x14ac:dyDescent="0.3">
      <c r="B31" s="122" t="s">
        <v>70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911"/>
      <c r="AQ31" s="912"/>
      <c r="AR31" s="912"/>
      <c r="AS31" s="912"/>
      <c r="AT31" s="912"/>
      <c r="AU31" s="912"/>
      <c r="AV31" s="912"/>
      <c r="AW31" s="912"/>
      <c r="AX31" s="912"/>
      <c r="AY31" s="912"/>
      <c r="AZ31" s="913"/>
      <c r="BA31" s="913"/>
      <c r="BB31" s="913"/>
      <c r="BC31" s="913"/>
      <c r="BD31" s="913"/>
      <c r="BE31" s="913"/>
      <c r="BF31" s="913"/>
      <c r="BG31" s="913"/>
      <c r="BH31" s="913"/>
      <c r="BI31" s="913"/>
      <c r="BJ31" s="913"/>
      <c r="BK31" s="913"/>
      <c r="BL31" s="913"/>
      <c r="BM31" s="913"/>
      <c r="BN31" s="914" t="s">
        <v>69</v>
      </c>
      <c r="BO31" s="914"/>
      <c r="BP31" s="914"/>
      <c r="BQ31" s="914"/>
      <c r="BR31" s="914"/>
      <c r="BS31" s="914"/>
      <c r="BT31" s="914"/>
      <c r="BU31" s="914"/>
      <c r="BV31" s="914"/>
      <c r="BW31" s="914"/>
      <c r="BX31" s="914"/>
      <c r="BY31" s="914"/>
      <c r="BZ31" s="914"/>
      <c r="CA31" s="914"/>
      <c r="CB31" s="120"/>
      <c r="CC31" s="120"/>
      <c r="CE31" s="21"/>
      <c r="CF31" s="21"/>
      <c r="CG31" s="21"/>
      <c r="CH31" s="123"/>
      <c r="CI31" s="121"/>
      <c r="CJ31" s="120"/>
      <c r="CK31" s="120"/>
      <c r="CL31" s="75"/>
    </row>
    <row r="32" spans="2:90" s="66" customFormat="1" ht="14.25" customHeight="1" x14ac:dyDescent="0.3">
      <c r="B32" s="122" t="s">
        <v>71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911"/>
      <c r="AQ32" s="912"/>
      <c r="AR32" s="912"/>
      <c r="AS32" s="912"/>
      <c r="AT32" s="912"/>
      <c r="AU32" s="912"/>
      <c r="AV32" s="912"/>
      <c r="AW32" s="912"/>
      <c r="AX32" s="912"/>
      <c r="AY32" s="912"/>
      <c r="AZ32" s="913"/>
      <c r="BA32" s="913"/>
      <c r="BB32" s="913"/>
      <c r="BC32" s="913"/>
      <c r="BD32" s="913"/>
      <c r="BE32" s="913"/>
      <c r="BF32" s="913"/>
      <c r="BG32" s="913"/>
      <c r="BH32" s="913"/>
      <c r="BI32" s="913"/>
      <c r="BJ32" s="913"/>
      <c r="BK32" s="913"/>
      <c r="BL32" s="913"/>
      <c r="BM32" s="913"/>
      <c r="BN32" s="914" t="s">
        <v>69</v>
      </c>
      <c r="BO32" s="914"/>
      <c r="BP32" s="914"/>
      <c r="BQ32" s="914"/>
      <c r="BR32" s="914"/>
      <c r="BS32" s="914"/>
      <c r="BT32" s="914"/>
      <c r="BU32" s="914"/>
      <c r="BV32" s="914"/>
      <c r="BW32" s="914"/>
      <c r="BX32" s="914"/>
      <c r="BY32" s="914"/>
      <c r="BZ32" s="914"/>
      <c r="CA32" s="914"/>
      <c r="CB32" s="120"/>
      <c r="CC32" s="120"/>
      <c r="CE32" s="21"/>
      <c r="CF32" s="21"/>
      <c r="CG32" s="21"/>
      <c r="CH32" s="123"/>
      <c r="CI32" s="121"/>
      <c r="CJ32" s="120"/>
      <c r="CK32" s="120"/>
      <c r="CL32" s="75"/>
    </row>
    <row r="33" spans="1:89" s="75" customFormat="1" ht="14.25" customHeight="1" x14ac:dyDescent="0.3">
      <c r="A33" s="66"/>
      <c r="B33" s="122" t="s">
        <v>72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911"/>
      <c r="AQ33" s="912"/>
      <c r="AR33" s="912"/>
      <c r="AS33" s="912"/>
      <c r="AT33" s="912"/>
      <c r="AU33" s="912"/>
      <c r="AV33" s="912"/>
      <c r="AW33" s="912"/>
      <c r="AX33" s="912"/>
      <c r="AY33" s="912"/>
      <c r="AZ33" s="913"/>
      <c r="BA33" s="913"/>
      <c r="BB33" s="913"/>
      <c r="BC33" s="913"/>
      <c r="BD33" s="913"/>
      <c r="BE33" s="913"/>
      <c r="BF33" s="913"/>
      <c r="BG33" s="913"/>
      <c r="BH33" s="913"/>
      <c r="BI33" s="913"/>
      <c r="BJ33" s="913"/>
      <c r="BK33" s="913"/>
      <c r="BL33" s="913"/>
      <c r="BM33" s="913"/>
      <c r="BN33" s="914" t="s">
        <v>69</v>
      </c>
      <c r="BO33" s="914"/>
      <c r="BP33" s="914"/>
      <c r="BQ33" s="914"/>
      <c r="BR33" s="914"/>
      <c r="BS33" s="914"/>
      <c r="BT33" s="914"/>
      <c r="BU33" s="914"/>
      <c r="BV33" s="914"/>
      <c r="BW33" s="914"/>
      <c r="BX33" s="914"/>
      <c r="BY33" s="914"/>
      <c r="BZ33" s="914"/>
      <c r="CA33" s="914"/>
      <c r="CB33" s="120"/>
      <c r="CC33" s="120"/>
      <c r="CD33" s="66"/>
      <c r="CE33" s="21"/>
      <c r="CF33" s="21"/>
      <c r="CG33" s="21"/>
      <c r="CH33" s="123"/>
      <c r="CI33" s="121"/>
      <c r="CJ33" s="120"/>
      <c r="CK33" s="120"/>
    </row>
    <row r="34" spans="1:89" s="75" customFormat="1" ht="14.25" customHeight="1" x14ac:dyDescent="0.3">
      <c r="A34" s="66"/>
      <c r="B34" s="122" t="s">
        <v>73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911"/>
      <c r="AQ34" s="912"/>
      <c r="AR34" s="912"/>
      <c r="AS34" s="912"/>
      <c r="AT34" s="912"/>
      <c r="AU34" s="912"/>
      <c r="AV34" s="912"/>
      <c r="AW34" s="912"/>
      <c r="AX34" s="912"/>
      <c r="AY34" s="912"/>
      <c r="AZ34" s="913"/>
      <c r="BA34" s="913"/>
      <c r="BB34" s="913"/>
      <c r="BC34" s="913"/>
      <c r="BD34" s="913"/>
      <c r="BE34" s="913"/>
      <c r="BF34" s="913"/>
      <c r="BG34" s="913"/>
      <c r="BH34" s="913"/>
      <c r="BI34" s="913"/>
      <c r="BJ34" s="913"/>
      <c r="BK34" s="913"/>
      <c r="BL34" s="913"/>
      <c r="BM34" s="913"/>
      <c r="BN34" s="914" t="s">
        <v>69</v>
      </c>
      <c r="BO34" s="914"/>
      <c r="BP34" s="914"/>
      <c r="BQ34" s="914"/>
      <c r="BR34" s="914"/>
      <c r="BS34" s="914"/>
      <c r="BT34" s="914"/>
      <c r="BU34" s="914"/>
      <c r="BV34" s="914"/>
      <c r="BW34" s="914"/>
      <c r="BX34" s="914"/>
      <c r="BY34" s="914"/>
      <c r="BZ34" s="914"/>
      <c r="CA34" s="914"/>
      <c r="CB34" s="120"/>
      <c r="CC34" s="120"/>
      <c r="CD34" s="34"/>
      <c r="CE34" s="21"/>
      <c r="CF34" s="21"/>
      <c r="CG34" s="21"/>
      <c r="CH34" s="123"/>
      <c r="CI34" s="121"/>
      <c r="CJ34" s="120"/>
      <c r="CK34" s="120"/>
    </row>
    <row r="35" spans="1:89" s="75" customFormat="1" ht="14.25" customHeight="1" x14ac:dyDescent="0.3">
      <c r="A35" s="66"/>
      <c r="B35" s="124" t="s">
        <v>74</v>
      </c>
      <c r="C35" s="125"/>
      <c r="D35" s="125"/>
      <c r="E35" s="125"/>
      <c r="F35" s="125"/>
      <c r="G35" s="125"/>
      <c r="H35" s="125"/>
      <c r="I35" s="125"/>
      <c r="J35" s="125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911"/>
      <c r="AQ35" s="912"/>
      <c r="AR35" s="912"/>
      <c r="AS35" s="912"/>
      <c r="AT35" s="912"/>
      <c r="AU35" s="912"/>
      <c r="AV35" s="912"/>
      <c r="AW35" s="912"/>
      <c r="AX35" s="912"/>
      <c r="AY35" s="912"/>
      <c r="AZ35" s="913"/>
      <c r="BA35" s="913"/>
      <c r="BB35" s="913"/>
      <c r="BC35" s="913"/>
      <c r="BD35" s="913"/>
      <c r="BE35" s="913"/>
      <c r="BF35" s="913"/>
      <c r="BG35" s="913"/>
      <c r="BH35" s="913"/>
      <c r="BI35" s="913"/>
      <c r="BJ35" s="913"/>
      <c r="BK35" s="913"/>
      <c r="BL35" s="913"/>
      <c r="BM35" s="913"/>
      <c r="BN35" s="914" t="s">
        <v>69</v>
      </c>
      <c r="BO35" s="914"/>
      <c r="BP35" s="914"/>
      <c r="BQ35" s="914"/>
      <c r="BR35" s="914"/>
      <c r="BS35" s="914"/>
      <c r="BT35" s="914"/>
      <c r="BU35" s="914"/>
      <c r="BV35" s="914"/>
      <c r="BW35" s="914"/>
      <c r="BX35" s="914"/>
      <c r="BY35" s="914"/>
      <c r="BZ35" s="914"/>
      <c r="CA35" s="914"/>
      <c r="CB35" s="120"/>
      <c r="CC35" s="120"/>
      <c r="CD35" s="34"/>
      <c r="CE35" s="21"/>
      <c r="CF35" s="21"/>
      <c r="CG35" s="21"/>
      <c r="CH35" s="123"/>
      <c r="CI35" s="121"/>
      <c r="CJ35" s="120"/>
      <c r="CK35" s="120"/>
    </row>
    <row r="36" spans="1:89" s="75" customFormat="1" ht="14.25" customHeight="1" x14ac:dyDescent="0.3">
      <c r="A36" s="66"/>
      <c r="B36" s="124" t="s">
        <v>75</v>
      </c>
      <c r="C36" s="125"/>
      <c r="D36" s="125"/>
      <c r="E36" s="125"/>
      <c r="F36" s="125"/>
      <c r="G36" s="125"/>
      <c r="H36" s="125"/>
      <c r="I36" s="125"/>
      <c r="J36" s="125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911"/>
      <c r="AQ36" s="912"/>
      <c r="AR36" s="912"/>
      <c r="AS36" s="912"/>
      <c r="AT36" s="912"/>
      <c r="AU36" s="912"/>
      <c r="AV36" s="912"/>
      <c r="AW36" s="912"/>
      <c r="AX36" s="912"/>
      <c r="AY36" s="912"/>
      <c r="AZ36" s="913"/>
      <c r="BA36" s="913"/>
      <c r="BB36" s="913"/>
      <c r="BC36" s="913"/>
      <c r="BD36" s="913"/>
      <c r="BE36" s="913"/>
      <c r="BF36" s="913"/>
      <c r="BG36" s="913"/>
      <c r="BH36" s="913"/>
      <c r="BI36" s="913"/>
      <c r="BJ36" s="913"/>
      <c r="BK36" s="913"/>
      <c r="BL36" s="913"/>
      <c r="BM36" s="913"/>
      <c r="BN36" s="914" t="s">
        <v>69</v>
      </c>
      <c r="BO36" s="914"/>
      <c r="BP36" s="914"/>
      <c r="BQ36" s="914"/>
      <c r="BR36" s="914"/>
      <c r="BS36" s="914"/>
      <c r="BT36" s="914"/>
      <c r="BU36" s="914"/>
      <c r="BV36" s="914"/>
      <c r="BW36" s="914"/>
      <c r="BX36" s="914"/>
      <c r="BY36" s="914"/>
      <c r="BZ36" s="914"/>
      <c r="CA36" s="914"/>
      <c r="CB36" s="120"/>
      <c r="CC36" s="120"/>
      <c r="CD36" s="34"/>
      <c r="CE36" s="21"/>
      <c r="CF36" s="21"/>
      <c r="CG36" s="21"/>
      <c r="CH36" s="123"/>
      <c r="CI36" s="121"/>
      <c r="CJ36" s="120"/>
      <c r="CK36" s="120"/>
    </row>
    <row r="37" spans="1:89" s="75" customFormat="1" ht="14.25" customHeight="1" x14ac:dyDescent="0.3">
      <c r="A37" s="66"/>
      <c r="B37" s="126"/>
      <c r="C37" s="127"/>
      <c r="D37" s="127"/>
      <c r="E37" s="127"/>
      <c r="F37" s="127"/>
      <c r="G37" s="127"/>
      <c r="I37" s="127"/>
      <c r="J37" s="21" t="s">
        <v>76</v>
      </c>
      <c r="K37" s="69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911"/>
      <c r="AQ37" s="912"/>
      <c r="AR37" s="912"/>
      <c r="AS37" s="912"/>
      <c r="AT37" s="912"/>
      <c r="AU37" s="912"/>
      <c r="AV37" s="912"/>
      <c r="AW37" s="912"/>
      <c r="AX37" s="912"/>
      <c r="AY37" s="912"/>
      <c r="AZ37" s="913"/>
      <c r="BA37" s="913"/>
      <c r="BB37" s="913"/>
      <c r="BC37" s="913"/>
      <c r="BD37" s="913"/>
      <c r="BE37" s="913"/>
      <c r="BF37" s="913"/>
      <c r="BG37" s="913"/>
      <c r="BH37" s="913"/>
      <c r="BI37" s="913"/>
      <c r="BJ37" s="913"/>
      <c r="BK37" s="913"/>
      <c r="BL37" s="913"/>
      <c r="BM37" s="913"/>
      <c r="BN37" s="914" t="s">
        <v>69</v>
      </c>
      <c r="BO37" s="914"/>
      <c r="BP37" s="914"/>
      <c r="BQ37" s="914"/>
      <c r="BR37" s="914"/>
      <c r="BS37" s="914"/>
      <c r="BT37" s="914"/>
      <c r="BU37" s="914"/>
      <c r="BV37" s="914"/>
      <c r="BW37" s="914"/>
      <c r="BX37" s="914"/>
      <c r="BY37" s="914"/>
      <c r="BZ37" s="914"/>
      <c r="CA37" s="914"/>
      <c r="CB37" s="120"/>
      <c r="CC37" s="120"/>
      <c r="CD37" s="34"/>
      <c r="CE37" s="127"/>
      <c r="CF37" s="21"/>
      <c r="CG37" s="21"/>
      <c r="CH37" s="128"/>
      <c r="CI37" s="121"/>
      <c r="CJ37" s="69"/>
      <c r="CK37" s="120"/>
    </row>
    <row r="38" spans="1:89" s="75" customFormat="1" ht="14.25" customHeight="1" x14ac:dyDescent="0.3">
      <c r="A38" s="66"/>
      <c r="B38" s="126"/>
      <c r="C38" s="127"/>
      <c r="D38" s="127"/>
      <c r="E38" s="127"/>
      <c r="F38" s="127"/>
      <c r="G38" s="127"/>
      <c r="I38" s="127"/>
      <c r="J38" s="21" t="s">
        <v>77</v>
      </c>
      <c r="K38" s="69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911"/>
      <c r="AQ38" s="912"/>
      <c r="AR38" s="912"/>
      <c r="AS38" s="912"/>
      <c r="AT38" s="912"/>
      <c r="AU38" s="912"/>
      <c r="AV38" s="912"/>
      <c r="AW38" s="912"/>
      <c r="AX38" s="912"/>
      <c r="AY38" s="912"/>
      <c r="AZ38" s="913"/>
      <c r="BA38" s="913"/>
      <c r="BB38" s="913"/>
      <c r="BC38" s="913"/>
      <c r="BD38" s="913"/>
      <c r="BE38" s="913"/>
      <c r="BF38" s="913"/>
      <c r="BG38" s="913"/>
      <c r="BH38" s="913"/>
      <c r="BI38" s="913"/>
      <c r="BJ38" s="913"/>
      <c r="BK38" s="913"/>
      <c r="BL38" s="913"/>
      <c r="BM38" s="913"/>
      <c r="BN38" s="914" t="s">
        <v>69</v>
      </c>
      <c r="BO38" s="914"/>
      <c r="BP38" s="914"/>
      <c r="BQ38" s="914"/>
      <c r="BR38" s="914"/>
      <c r="BS38" s="914"/>
      <c r="BT38" s="914"/>
      <c r="BU38" s="914"/>
      <c r="BV38" s="914"/>
      <c r="BW38" s="914"/>
      <c r="BX38" s="914"/>
      <c r="BY38" s="914"/>
      <c r="BZ38" s="914"/>
      <c r="CA38" s="914"/>
      <c r="CB38" s="120"/>
      <c r="CC38" s="120"/>
      <c r="CD38" s="34"/>
      <c r="CE38" s="127"/>
      <c r="CF38" s="21"/>
      <c r="CG38" s="21"/>
      <c r="CH38" s="128"/>
      <c r="CI38" s="121"/>
      <c r="CJ38" s="69"/>
      <c r="CK38" s="120"/>
    </row>
    <row r="39" spans="1:89" s="75" customFormat="1" ht="14.25" customHeight="1" x14ac:dyDescent="0.3">
      <c r="A39" s="66"/>
      <c r="B39" s="126"/>
      <c r="C39" s="127"/>
      <c r="D39" s="127"/>
      <c r="E39" s="127"/>
      <c r="F39" s="127"/>
      <c r="G39" s="127"/>
      <c r="I39" s="127"/>
      <c r="J39" s="21" t="s">
        <v>78</v>
      </c>
      <c r="K39" s="69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911"/>
      <c r="AQ39" s="912"/>
      <c r="AR39" s="912"/>
      <c r="AS39" s="912"/>
      <c r="AT39" s="912"/>
      <c r="AU39" s="912"/>
      <c r="AV39" s="912"/>
      <c r="AW39" s="912"/>
      <c r="AX39" s="912"/>
      <c r="AY39" s="912"/>
      <c r="AZ39" s="913"/>
      <c r="BA39" s="913"/>
      <c r="BB39" s="913"/>
      <c r="BC39" s="913"/>
      <c r="BD39" s="913"/>
      <c r="BE39" s="913"/>
      <c r="BF39" s="913"/>
      <c r="BG39" s="913"/>
      <c r="BH39" s="913"/>
      <c r="BI39" s="913"/>
      <c r="BJ39" s="913"/>
      <c r="BK39" s="913"/>
      <c r="BL39" s="913"/>
      <c r="BM39" s="913"/>
      <c r="BN39" s="914" t="s">
        <v>69</v>
      </c>
      <c r="BO39" s="914"/>
      <c r="BP39" s="914"/>
      <c r="BQ39" s="914"/>
      <c r="BR39" s="914"/>
      <c r="BS39" s="914"/>
      <c r="BT39" s="914"/>
      <c r="BU39" s="914"/>
      <c r="BV39" s="914"/>
      <c r="BW39" s="914"/>
      <c r="BX39" s="914"/>
      <c r="BY39" s="914"/>
      <c r="BZ39" s="914"/>
      <c r="CA39" s="914"/>
      <c r="CB39" s="120"/>
      <c r="CC39" s="120"/>
      <c r="CD39" s="34"/>
      <c r="CE39" s="127"/>
      <c r="CF39" s="21"/>
      <c r="CG39" s="21"/>
      <c r="CH39" s="128"/>
      <c r="CI39" s="121"/>
      <c r="CJ39" s="120"/>
      <c r="CK39" s="120"/>
    </row>
    <row r="40" spans="1:89" s="75" customFormat="1" ht="14.25" customHeight="1" x14ac:dyDescent="0.3">
      <c r="A40" s="66"/>
      <c r="B40" s="126"/>
      <c r="C40" s="127"/>
      <c r="D40" s="127"/>
      <c r="E40" s="127"/>
      <c r="F40" s="127"/>
      <c r="G40" s="127"/>
      <c r="I40" s="127"/>
      <c r="J40" s="21" t="s">
        <v>79</v>
      </c>
      <c r="K40" s="69"/>
      <c r="L40" s="21"/>
      <c r="M40" s="21"/>
      <c r="N40" s="21"/>
      <c r="O40" s="21"/>
      <c r="P40" s="21" t="s">
        <v>80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911"/>
      <c r="AQ40" s="912"/>
      <c r="AR40" s="912"/>
      <c r="AS40" s="912"/>
      <c r="AT40" s="912"/>
      <c r="AU40" s="912"/>
      <c r="AV40" s="912"/>
      <c r="AW40" s="912"/>
      <c r="AX40" s="912"/>
      <c r="AY40" s="912"/>
      <c r="AZ40" s="913"/>
      <c r="BA40" s="913"/>
      <c r="BB40" s="913"/>
      <c r="BC40" s="913"/>
      <c r="BD40" s="913"/>
      <c r="BE40" s="913"/>
      <c r="BF40" s="913"/>
      <c r="BG40" s="913"/>
      <c r="BH40" s="913"/>
      <c r="BI40" s="913"/>
      <c r="BJ40" s="913"/>
      <c r="BK40" s="913"/>
      <c r="BL40" s="913"/>
      <c r="BM40" s="913"/>
      <c r="BN40" s="914" t="s">
        <v>69</v>
      </c>
      <c r="BO40" s="914"/>
      <c r="BP40" s="914"/>
      <c r="BQ40" s="914"/>
      <c r="BR40" s="914"/>
      <c r="BS40" s="914"/>
      <c r="BT40" s="914"/>
      <c r="BU40" s="914"/>
      <c r="BV40" s="914"/>
      <c r="BW40" s="914"/>
      <c r="BX40" s="914"/>
      <c r="BY40" s="914"/>
      <c r="BZ40" s="914"/>
      <c r="CA40" s="914"/>
      <c r="CB40" s="120"/>
      <c r="CC40" s="120"/>
      <c r="CD40" s="34"/>
      <c r="CE40" s="127"/>
      <c r="CF40" s="21"/>
      <c r="CG40" s="21"/>
      <c r="CH40" s="128"/>
      <c r="CI40" s="121"/>
      <c r="CJ40" s="120"/>
      <c r="CK40" s="120"/>
    </row>
    <row r="41" spans="1:89" s="75" customFormat="1" ht="14.25" customHeight="1" x14ac:dyDescent="0.3">
      <c r="A41" s="66"/>
      <c r="B41" s="126" t="s">
        <v>81</v>
      </c>
      <c r="C41" s="127"/>
      <c r="D41" s="127"/>
      <c r="E41" s="127"/>
      <c r="F41" s="127"/>
      <c r="G41" s="127"/>
      <c r="H41" s="127"/>
      <c r="I41" s="127"/>
      <c r="J41" s="127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911"/>
      <c r="AQ41" s="912"/>
      <c r="AR41" s="912"/>
      <c r="AS41" s="912"/>
      <c r="AT41" s="912"/>
      <c r="AU41" s="912"/>
      <c r="AV41" s="912"/>
      <c r="AW41" s="912"/>
      <c r="AX41" s="912"/>
      <c r="AY41" s="912"/>
      <c r="AZ41" s="913"/>
      <c r="BA41" s="913"/>
      <c r="BB41" s="913"/>
      <c r="BC41" s="913"/>
      <c r="BD41" s="913"/>
      <c r="BE41" s="913"/>
      <c r="BF41" s="913"/>
      <c r="BG41" s="913"/>
      <c r="BH41" s="913"/>
      <c r="BI41" s="913"/>
      <c r="BJ41" s="913"/>
      <c r="BK41" s="913"/>
      <c r="BL41" s="913"/>
      <c r="BM41" s="913"/>
      <c r="BN41" s="914" t="s">
        <v>69</v>
      </c>
      <c r="BO41" s="914"/>
      <c r="BP41" s="914"/>
      <c r="BQ41" s="914"/>
      <c r="BR41" s="914"/>
      <c r="BS41" s="914"/>
      <c r="BT41" s="914"/>
      <c r="BU41" s="914"/>
      <c r="BV41" s="914"/>
      <c r="BW41" s="914"/>
      <c r="BX41" s="914"/>
      <c r="BY41" s="914"/>
      <c r="BZ41" s="914"/>
      <c r="CA41" s="914"/>
      <c r="CB41" s="120"/>
      <c r="CC41" s="120"/>
      <c r="CD41" s="34"/>
      <c r="CE41" s="21"/>
      <c r="CF41" s="21"/>
      <c r="CG41" s="21"/>
      <c r="CH41" s="123"/>
      <c r="CI41" s="121"/>
      <c r="CJ41" s="120"/>
      <c r="CK41" s="120"/>
    </row>
    <row r="42" spans="1:89" s="75" customFormat="1" ht="14.25" customHeight="1" x14ac:dyDescent="0.3">
      <c r="A42" s="66"/>
      <c r="B42" s="126"/>
      <c r="C42" s="127"/>
      <c r="D42" s="127"/>
      <c r="E42" s="127"/>
      <c r="F42" s="127"/>
      <c r="G42" s="127"/>
      <c r="J42" s="21" t="s">
        <v>82</v>
      </c>
      <c r="K42" s="127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911"/>
      <c r="AQ42" s="912"/>
      <c r="AR42" s="912"/>
      <c r="AS42" s="912"/>
      <c r="AT42" s="912"/>
      <c r="AU42" s="912"/>
      <c r="AV42" s="912"/>
      <c r="AW42" s="912"/>
      <c r="AX42" s="912"/>
      <c r="AY42" s="912"/>
      <c r="AZ42" s="913"/>
      <c r="BA42" s="913"/>
      <c r="BB42" s="913"/>
      <c r="BC42" s="913"/>
      <c r="BD42" s="913"/>
      <c r="BE42" s="913"/>
      <c r="BF42" s="913"/>
      <c r="BG42" s="913"/>
      <c r="BH42" s="913"/>
      <c r="BI42" s="913"/>
      <c r="BJ42" s="913"/>
      <c r="BK42" s="913"/>
      <c r="BL42" s="913"/>
      <c r="BM42" s="913"/>
      <c r="BN42" s="914" t="s">
        <v>69</v>
      </c>
      <c r="BO42" s="914"/>
      <c r="BP42" s="914"/>
      <c r="BQ42" s="914"/>
      <c r="BR42" s="914"/>
      <c r="BS42" s="914"/>
      <c r="BT42" s="914"/>
      <c r="BU42" s="914"/>
      <c r="BV42" s="914"/>
      <c r="BW42" s="914"/>
      <c r="BX42" s="914"/>
      <c r="BY42" s="914"/>
      <c r="BZ42" s="914"/>
      <c r="CA42" s="914"/>
      <c r="CB42" s="120"/>
      <c r="CC42" s="120"/>
      <c r="CD42" s="34"/>
      <c r="CE42" s="21"/>
      <c r="CF42" s="21"/>
      <c r="CG42" s="21"/>
      <c r="CH42" s="123"/>
      <c r="CI42" s="121"/>
      <c r="CJ42" s="120"/>
      <c r="CK42" s="120"/>
    </row>
    <row r="43" spans="1:89" s="75" customFormat="1" ht="14.25" customHeight="1" x14ac:dyDescent="0.3">
      <c r="A43" s="66"/>
      <c r="B43" s="126"/>
      <c r="C43" s="127"/>
      <c r="D43" s="127"/>
      <c r="E43" s="127"/>
      <c r="F43" s="127"/>
      <c r="G43" s="127"/>
      <c r="J43" s="21" t="s">
        <v>83</v>
      </c>
      <c r="K43" s="127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911"/>
      <c r="AQ43" s="912"/>
      <c r="AR43" s="912"/>
      <c r="AS43" s="912"/>
      <c r="AT43" s="912"/>
      <c r="AU43" s="912"/>
      <c r="AV43" s="912"/>
      <c r="AW43" s="912"/>
      <c r="AX43" s="912"/>
      <c r="AY43" s="912"/>
      <c r="AZ43" s="913"/>
      <c r="BA43" s="913"/>
      <c r="BB43" s="913"/>
      <c r="BC43" s="913"/>
      <c r="BD43" s="913"/>
      <c r="BE43" s="913"/>
      <c r="BF43" s="913"/>
      <c r="BG43" s="913"/>
      <c r="BH43" s="913"/>
      <c r="BI43" s="913"/>
      <c r="BJ43" s="913"/>
      <c r="BK43" s="913"/>
      <c r="BL43" s="913"/>
      <c r="BM43" s="913"/>
      <c r="BN43" s="914" t="s">
        <v>69</v>
      </c>
      <c r="BO43" s="914"/>
      <c r="BP43" s="914"/>
      <c r="BQ43" s="914"/>
      <c r="BR43" s="914"/>
      <c r="BS43" s="914"/>
      <c r="BT43" s="914"/>
      <c r="BU43" s="914"/>
      <c r="BV43" s="914"/>
      <c r="BW43" s="914"/>
      <c r="BX43" s="914"/>
      <c r="BY43" s="914"/>
      <c r="BZ43" s="914"/>
      <c r="CA43" s="914"/>
      <c r="CB43" s="120"/>
      <c r="CC43" s="120"/>
      <c r="CD43" s="34"/>
      <c r="CE43" s="21"/>
      <c r="CF43" s="21"/>
      <c r="CG43" s="21"/>
      <c r="CH43" s="123"/>
      <c r="CI43" s="121"/>
      <c r="CJ43" s="120"/>
      <c r="CK43" s="120"/>
    </row>
    <row r="44" spans="1:89" s="75" customFormat="1" ht="14.25" customHeight="1" x14ac:dyDescent="0.3">
      <c r="A44" s="66"/>
      <c r="B44" s="126"/>
      <c r="C44" s="127"/>
      <c r="D44" s="127"/>
      <c r="E44" s="127"/>
      <c r="F44" s="127"/>
      <c r="G44" s="127"/>
      <c r="J44" s="21" t="s">
        <v>84</v>
      </c>
      <c r="K44" s="127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911"/>
      <c r="AQ44" s="912"/>
      <c r="AR44" s="912"/>
      <c r="AS44" s="912"/>
      <c r="AT44" s="912"/>
      <c r="AU44" s="912"/>
      <c r="AV44" s="912"/>
      <c r="AW44" s="912"/>
      <c r="AX44" s="912"/>
      <c r="AY44" s="912"/>
      <c r="AZ44" s="913"/>
      <c r="BA44" s="913"/>
      <c r="BB44" s="913"/>
      <c r="BC44" s="913"/>
      <c r="BD44" s="913"/>
      <c r="BE44" s="913"/>
      <c r="BF44" s="913"/>
      <c r="BG44" s="913"/>
      <c r="BH44" s="913"/>
      <c r="BI44" s="913"/>
      <c r="BJ44" s="913"/>
      <c r="BK44" s="913"/>
      <c r="BL44" s="913"/>
      <c r="BM44" s="913"/>
      <c r="BN44" s="914" t="s">
        <v>69</v>
      </c>
      <c r="BO44" s="914"/>
      <c r="BP44" s="914"/>
      <c r="BQ44" s="914"/>
      <c r="BR44" s="914"/>
      <c r="BS44" s="914"/>
      <c r="BT44" s="914"/>
      <c r="BU44" s="914"/>
      <c r="BV44" s="914"/>
      <c r="BW44" s="914"/>
      <c r="BX44" s="914"/>
      <c r="BY44" s="914"/>
      <c r="BZ44" s="914"/>
      <c r="CA44" s="914"/>
      <c r="CB44" s="120"/>
      <c r="CC44" s="120"/>
      <c r="CD44" s="34"/>
      <c r="CE44" s="21"/>
      <c r="CF44" s="21"/>
      <c r="CG44" s="21"/>
      <c r="CH44" s="123"/>
      <c r="CI44" s="121"/>
      <c r="CJ44" s="120"/>
      <c r="CK44" s="120"/>
    </row>
    <row r="45" spans="1:89" s="75" customFormat="1" ht="14.25" customHeight="1" x14ac:dyDescent="0.3">
      <c r="A45" s="66"/>
      <c r="B45" s="126"/>
      <c r="C45" s="127"/>
      <c r="D45" s="127"/>
      <c r="E45" s="127"/>
      <c r="F45" s="127"/>
      <c r="G45" s="127"/>
      <c r="J45" s="21" t="s">
        <v>85</v>
      </c>
      <c r="K45" s="127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911"/>
      <c r="AQ45" s="912"/>
      <c r="AR45" s="912"/>
      <c r="AS45" s="912"/>
      <c r="AT45" s="912"/>
      <c r="AU45" s="912"/>
      <c r="AV45" s="912"/>
      <c r="AW45" s="912"/>
      <c r="AX45" s="912"/>
      <c r="AY45" s="912"/>
      <c r="AZ45" s="913"/>
      <c r="BA45" s="913"/>
      <c r="BB45" s="913"/>
      <c r="BC45" s="913"/>
      <c r="BD45" s="913"/>
      <c r="BE45" s="913"/>
      <c r="BF45" s="913"/>
      <c r="BG45" s="913"/>
      <c r="BH45" s="913"/>
      <c r="BI45" s="913"/>
      <c r="BJ45" s="913"/>
      <c r="BK45" s="913"/>
      <c r="BL45" s="913"/>
      <c r="BM45" s="913"/>
      <c r="BN45" s="914" t="s">
        <v>69</v>
      </c>
      <c r="BO45" s="914"/>
      <c r="BP45" s="914"/>
      <c r="BQ45" s="914"/>
      <c r="BR45" s="914"/>
      <c r="BS45" s="914"/>
      <c r="BT45" s="914"/>
      <c r="BU45" s="914"/>
      <c r="BV45" s="914"/>
      <c r="BW45" s="914"/>
      <c r="BX45" s="914"/>
      <c r="BY45" s="914"/>
      <c r="BZ45" s="914"/>
      <c r="CA45" s="914"/>
      <c r="CB45" s="120"/>
      <c r="CC45" s="120"/>
      <c r="CD45" s="34"/>
      <c r="CE45" s="21"/>
      <c r="CF45" s="21"/>
      <c r="CG45" s="21"/>
      <c r="CH45" s="123"/>
      <c r="CI45" s="121"/>
      <c r="CJ45" s="120"/>
      <c r="CK45" s="120"/>
    </row>
    <row r="46" spans="1:89" s="75" customFormat="1" ht="14.25" customHeight="1" x14ac:dyDescent="0.3">
      <c r="A46" s="66"/>
      <c r="B46" s="126"/>
      <c r="C46" s="127"/>
      <c r="D46" s="127"/>
      <c r="E46" s="127"/>
      <c r="F46" s="127"/>
      <c r="G46" s="127"/>
      <c r="J46" s="21" t="s">
        <v>86</v>
      </c>
      <c r="K46" s="127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911"/>
      <c r="AQ46" s="912"/>
      <c r="AR46" s="912"/>
      <c r="AS46" s="912"/>
      <c r="AT46" s="912"/>
      <c r="AU46" s="912"/>
      <c r="AV46" s="912"/>
      <c r="AW46" s="912"/>
      <c r="AX46" s="912"/>
      <c r="AY46" s="912"/>
      <c r="AZ46" s="913"/>
      <c r="BA46" s="913"/>
      <c r="BB46" s="913"/>
      <c r="BC46" s="913"/>
      <c r="BD46" s="913"/>
      <c r="BE46" s="913"/>
      <c r="BF46" s="913"/>
      <c r="BG46" s="913"/>
      <c r="BH46" s="913"/>
      <c r="BI46" s="913"/>
      <c r="BJ46" s="913"/>
      <c r="BK46" s="913"/>
      <c r="BL46" s="913"/>
      <c r="BM46" s="913"/>
      <c r="BN46" s="914" t="s">
        <v>69</v>
      </c>
      <c r="BO46" s="914"/>
      <c r="BP46" s="914"/>
      <c r="BQ46" s="914"/>
      <c r="BR46" s="914"/>
      <c r="BS46" s="914"/>
      <c r="BT46" s="914"/>
      <c r="BU46" s="914"/>
      <c r="BV46" s="914"/>
      <c r="BW46" s="914"/>
      <c r="BX46" s="914"/>
      <c r="BY46" s="914"/>
      <c r="BZ46" s="914"/>
      <c r="CA46" s="914"/>
      <c r="CB46" s="120"/>
      <c r="CC46" s="120"/>
      <c r="CD46" s="34"/>
      <c r="CE46" s="21"/>
      <c r="CF46" s="21"/>
      <c r="CG46" s="21"/>
      <c r="CH46" s="123"/>
      <c r="CI46" s="121"/>
      <c r="CJ46" s="120"/>
      <c r="CK46" s="120"/>
    </row>
    <row r="47" spans="1:89" s="75" customFormat="1" ht="14.25" customHeight="1" x14ac:dyDescent="0.3">
      <c r="A47" s="66"/>
      <c r="B47" s="122"/>
      <c r="C47" s="21"/>
      <c r="D47" s="21"/>
      <c r="E47" s="21"/>
      <c r="F47" s="21"/>
      <c r="G47" s="21"/>
      <c r="J47" s="21" t="s">
        <v>87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911"/>
      <c r="AQ47" s="912"/>
      <c r="AR47" s="912"/>
      <c r="AS47" s="912"/>
      <c r="AT47" s="912"/>
      <c r="AU47" s="912"/>
      <c r="AV47" s="912"/>
      <c r="AW47" s="912"/>
      <c r="AX47" s="912"/>
      <c r="AY47" s="912"/>
      <c r="AZ47" s="913"/>
      <c r="BA47" s="913"/>
      <c r="BB47" s="913"/>
      <c r="BC47" s="913"/>
      <c r="BD47" s="913"/>
      <c r="BE47" s="913"/>
      <c r="BF47" s="913"/>
      <c r="BG47" s="913"/>
      <c r="BH47" s="913"/>
      <c r="BI47" s="913"/>
      <c r="BJ47" s="913"/>
      <c r="BK47" s="913"/>
      <c r="BL47" s="913"/>
      <c r="BM47" s="913"/>
      <c r="BN47" s="914" t="s">
        <v>69</v>
      </c>
      <c r="BO47" s="914"/>
      <c r="BP47" s="914"/>
      <c r="BQ47" s="914"/>
      <c r="BR47" s="914"/>
      <c r="BS47" s="914"/>
      <c r="BT47" s="914"/>
      <c r="BU47" s="914"/>
      <c r="BV47" s="914"/>
      <c r="BW47" s="914"/>
      <c r="BX47" s="914"/>
      <c r="BY47" s="914"/>
      <c r="BZ47" s="914"/>
      <c r="CA47" s="914"/>
      <c r="CB47" s="120"/>
      <c r="CC47" s="120"/>
      <c r="CD47" s="34"/>
      <c r="CE47" s="21"/>
      <c r="CF47" s="21"/>
      <c r="CG47" s="21"/>
      <c r="CH47" s="123"/>
      <c r="CI47" s="121"/>
      <c r="CJ47" s="120"/>
      <c r="CK47" s="120"/>
    </row>
    <row r="48" spans="1:89" s="75" customFormat="1" ht="14.25" customHeight="1" x14ac:dyDescent="0.3">
      <c r="A48" s="66"/>
      <c r="B48" s="122"/>
      <c r="C48" s="21"/>
      <c r="D48" s="21"/>
      <c r="E48" s="21"/>
      <c r="F48" s="21"/>
      <c r="G48" s="21"/>
      <c r="J48" s="21" t="s">
        <v>88</v>
      </c>
      <c r="K48" s="21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911"/>
      <c r="AQ48" s="912"/>
      <c r="AR48" s="912"/>
      <c r="AS48" s="912"/>
      <c r="AT48" s="912"/>
      <c r="AU48" s="912"/>
      <c r="AV48" s="912"/>
      <c r="AW48" s="912"/>
      <c r="AX48" s="912"/>
      <c r="AY48" s="912"/>
      <c r="AZ48" s="913"/>
      <c r="BA48" s="913"/>
      <c r="BB48" s="913"/>
      <c r="BC48" s="913"/>
      <c r="BD48" s="913"/>
      <c r="BE48" s="913"/>
      <c r="BF48" s="913"/>
      <c r="BG48" s="913"/>
      <c r="BH48" s="913"/>
      <c r="BI48" s="913"/>
      <c r="BJ48" s="913"/>
      <c r="BK48" s="913"/>
      <c r="BL48" s="913"/>
      <c r="BM48" s="913"/>
      <c r="BN48" s="914" t="s">
        <v>69</v>
      </c>
      <c r="BO48" s="914"/>
      <c r="BP48" s="914"/>
      <c r="BQ48" s="914"/>
      <c r="BR48" s="914"/>
      <c r="BS48" s="914"/>
      <c r="BT48" s="914"/>
      <c r="BU48" s="914"/>
      <c r="BV48" s="914"/>
      <c r="BW48" s="914"/>
      <c r="BX48" s="914"/>
      <c r="BY48" s="914"/>
      <c r="BZ48" s="914"/>
      <c r="CA48" s="914"/>
      <c r="CB48" s="120"/>
      <c r="CC48" s="120"/>
      <c r="CD48" s="34"/>
      <c r="CE48" s="21"/>
      <c r="CF48" s="21"/>
      <c r="CG48" s="21"/>
      <c r="CH48" s="123"/>
      <c r="CI48" s="121"/>
      <c r="CJ48" s="120"/>
      <c r="CK48" s="120"/>
    </row>
    <row r="49" spans="1:90" s="75" customFormat="1" ht="14.25" customHeight="1" x14ac:dyDescent="0.3">
      <c r="A49" s="66"/>
      <c r="B49" s="122" t="s">
        <v>89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911"/>
      <c r="AQ49" s="912"/>
      <c r="AR49" s="912"/>
      <c r="AS49" s="912"/>
      <c r="AT49" s="912"/>
      <c r="AU49" s="912"/>
      <c r="AV49" s="912"/>
      <c r="AW49" s="912"/>
      <c r="AX49" s="912"/>
      <c r="AY49" s="912"/>
      <c r="AZ49" s="913"/>
      <c r="BA49" s="913"/>
      <c r="BB49" s="913"/>
      <c r="BC49" s="913"/>
      <c r="BD49" s="913"/>
      <c r="BE49" s="913"/>
      <c r="BF49" s="913"/>
      <c r="BG49" s="913"/>
      <c r="BH49" s="913"/>
      <c r="BI49" s="913"/>
      <c r="BJ49" s="913"/>
      <c r="BK49" s="913"/>
      <c r="BL49" s="913"/>
      <c r="BM49" s="913"/>
      <c r="BN49" s="914" t="s">
        <v>69</v>
      </c>
      <c r="BO49" s="914"/>
      <c r="BP49" s="914"/>
      <c r="BQ49" s="914"/>
      <c r="BR49" s="914"/>
      <c r="BS49" s="914"/>
      <c r="BT49" s="914"/>
      <c r="BU49" s="914"/>
      <c r="BV49" s="914"/>
      <c r="BW49" s="914"/>
      <c r="BX49" s="914"/>
      <c r="BY49" s="914"/>
      <c r="BZ49" s="914"/>
      <c r="CA49" s="914"/>
      <c r="CB49" s="120"/>
      <c r="CC49" s="120"/>
      <c r="CD49" s="66"/>
      <c r="CE49" s="21"/>
      <c r="CF49" s="21"/>
      <c r="CG49" s="21"/>
      <c r="CH49" s="123"/>
      <c r="CI49" s="121"/>
      <c r="CJ49" s="120"/>
      <c r="CK49" s="120"/>
    </row>
    <row r="50" spans="1:90" s="75" customFormat="1" ht="14.25" customHeight="1" x14ac:dyDescent="0.3">
      <c r="A50" s="66"/>
      <c r="B50" s="122" t="s">
        <v>90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911"/>
      <c r="AQ50" s="912"/>
      <c r="AR50" s="912"/>
      <c r="AS50" s="912"/>
      <c r="AT50" s="912"/>
      <c r="AU50" s="912"/>
      <c r="AV50" s="912"/>
      <c r="AW50" s="912"/>
      <c r="AX50" s="912"/>
      <c r="AY50" s="912"/>
      <c r="AZ50" s="913"/>
      <c r="BA50" s="913"/>
      <c r="BB50" s="913"/>
      <c r="BC50" s="913"/>
      <c r="BD50" s="913"/>
      <c r="BE50" s="913"/>
      <c r="BF50" s="913"/>
      <c r="BG50" s="913"/>
      <c r="BH50" s="913"/>
      <c r="BI50" s="913"/>
      <c r="BJ50" s="913"/>
      <c r="BK50" s="913"/>
      <c r="BL50" s="913"/>
      <c r="BM50" s="913"/>
      <c r="BN50" s="914" t="s">
        <v>69</v>
      </c>
      <c r="BO50" s="914"/>
      <c r="BP50" s="914"/>
      <c r="BQ50" s="914"/>
      <c r="BR50" s="914"/>
      <c r="BS50" s="914"/>
      <c r="BT50" s="914"/>
      <c r="BU50" s="914"/>
      <c r="BV50" s="914"/>
      <c r="BW50" s="914"/>
      <c r="BX50" s="914"/>
      <c r="BY50" s="914"/>
      <c r="BZ50" s="914"/>
      <c r="CA50" s="914"/>
      <c r="CB50" s="120"/>
      <c r="CC50" s="120"/>
      <c r="CD50" s="66"/>
      <c r="CE50" s="21"/>
      <c r="CF50" s="21"/>
      <c r="CG50" s="21"/>
      <c r="CH50" s="123"/>
      <c r="CI50" s="121"/>
      <c r="CJ50" s="120"/>
      <c r="CK50" s="120"/>
    </row>
    <row r="51" spans="1:90" s="75" customFormat="1" ht="14.25" customHeight="1" x14ac:dyDescent="0.3">
      <c r="A51" s="66"/>
      <c r="B51" s="122" t="s">
        <v>91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917"/>
      <c r="AQ51" s="918"/>
      <c r="AR51" s="918"/>
      <c r="AS51" s="918"/>
      <c r="AT51" s="918"/>
      <c r="AU51" s="918"/>
      <c r="AV51" s="918"/>
      <c r="AW51" s="918"/>
      <c r="AX51" s="918"/>
      <c r="AY51" s="918"/>
      <c r="AZ51" s="913"/>
      <c r="BA51" s="913"/>
      <c r="BB51" s="913"/>
      <c r="BC51" s="913"/>
      <c r="BD51" s="913"/>
      <c r="BE51" s="913"/>
      <c r="BF51" s="913"/>
      <c r="BG51" s="913"/>
      <c r="BH51" s="913"/>
      <c r="BI51" s="913"/>
      <c r="BJ51" s="913"/>
      <c r="BK51" s="913"/>
      <c r="BL51" s="913"/>
      <c r="BM51" s="913"/>
      <c r="BN51" s="914" t="s">
        <v>69</v>
      </c>
      <c r="BO51" s="914"/>
      <c r="BP51" s="914"/>
      <c r="BQ51" s="914"/>
      <c r="BR51" s="914"/>
      <c r="BS51" s="914"/>
      <c r="BT51" s="914"/>
      <c r="BU51" s="914"/>
      <c r="BV51" s="914"/>
      <c r="BW51" s="914"/>
      <c r="BX51" s="914"/>
      <c r="BY51" s="914"/>
      <c r="BZ51" s="914"/>
      <c r="CA51" s="914"/>
      <c r="CB51" s="130"/>
      <c r="CC51" s="130"/>
      <c r="CD51" s="66"/>
      <c r="CE51" s="21"/>
      <c r="CF51" s="21"/>
      <c r="CG51" s="21"/>
      <c r="CH51" s="123"/>
      <c r="CI51" s="131"/>
      <c r="CJ51" s="120"/>
      <c r="CK51" s="120"/>
    </row>
    <row r="52" spans="1:90" s="75" customFormat="1" ht="14.25" customHeight="1" x14ac:dyDescent="0.3">
      <c r="A52" s="66"/>
      <c r="B52" s="122" t="s">
        <v>92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919" t="str">
        <f>IF($J20="","",VLOOKUP($J20,DT!$A$3:$N$200,79))</f>
        <v/>
      </c>
      <c r="U52" s="920"/>
      <c r="V52" s="920"/>
      <c r="W52" s="920"/>
      <c r="X52" s="920"/>
      <c r="Y52" s="920"/>
      <c r="Z52" s="920"/>
      <c r="AA52" s="920"/>
      <c r="AB52" s="920"/>
      <c r="AC52" s="920"/>
      <c r="AD52" s="920"/>
      <c r="AE52" s="920"/>
      <c r="AF52" s="21"/>
      <c r="AG52" s="21"/>
      <c r="AH52" s="21"/>
      <c r="AI52" s="21"/>
      <c r="AJ52" s="21"/>
      <c r="AK52" s="921" t="str">
        <f>IF($J20="","",VLOOKUP($J20,DT!$A$5:$N$200,93))</f>
        <v/>
      </c>
      <c r="AL52" s="921"/>
      <c r="AM52" s="921"/>
      <c r="AN52" s="921"/>
      <c r="AO52" s="921"/>
      <c r="AP52" s="922" t="str">
        <f>IF($J20="","",VLOOKUP($J20,DT!$A$5:$N$200,135))</f>
        <v/>
      </c>
      <c r="AQ52" s="923"/>
      <c r="AR52" s="923"/>
      <c r="AS52" s="923"/>
      <c r="AT52" s="923"/>
      <c r="AU52" s="923"/>
      <c r="AV52" s="923"/>
      <c r="AW52" s="923"/>
      <c r="AX52" s="923"/>
      <c r="AY52" s="924"/>
      <c r="AZ52" s="925" t="str">
        <f>IF($J20="","",VLOOKUP($J20,DT!$A$5:$N$200,107))</f>
        <v/>
      </c>
      <c r="BA52" s="925"/>
      <c r="BB52" s="925"/>
      <c r="BC52" s="925"/>
      <c r="BD52" s="925"/>
      <c r="BE52" s="925"/>
      <c r="BF52" s="925"/>
      <c r="BG52" s="925"/>
      <c r="BH52" s="925"/>
      <c r="BI52" s="925"/>
      <c r="BJ52" s="925"/>
      <c r="BK52" s="925"/>
      <c r="BL52" s="925"/>
      <c r="BM52" s="925"/>
      <c r="BN52" s="925" t="str">
        <f>IF($J20="","",VLOOKUP($J20,DT!$A$5:$N$200,121))</f>
        <v/>
      </c>
      <c r="BO52" s="925"/>
      <c r="BP52" s="925"/>
      <c r="BQ52" s="925"/>
      <c r="BR52" s="925"/>
      <c r="BS52" s="925"/>
      <c r="BT52" s="925"/>
      <c r="BU52" s="925"/>
      <c r="BV52" s="925"/>
      <c r="BW52" s="925"/>
      <c r="BX52" s="925"/>
      <c r="BY52" s="925"/>
      <c r="BZ52" s="925"/>
      <c r="CA52" s="925"/>
      <c r="CB52" s="69"/>
      <c r="CC52" s="132"/>
      <c r="CD52" s="133"/>
      <c r="CE52" s="21"/>
      <c r="CF52" s="21"/>
      <c r="CG52" s="21"/>
      <c r="CH52" s="134"/>
      <c r="CI52" s="135"/>
      <c r="CJ52" s="136"/>
      <c r="CK52" s="136"/>
    </row>
    <row r="53" spans="1:90" s="75" customFormat="1" ht="14.25" customHeight="1" x14ac:dyDescent="0.3">
      <c r="A53" s="66"/>
      <c r="B53" s="137" t="s">
        <v>93</v>
      </c>
      <c r="C53" s="138"/>
      <c r="D53" s="138"/>
      <c r="E53" s="138"/>
      <c r="F53" s="138"/>
      <c r="G53" s="138"/>
      <c r="H53" s="138"/>
      <c r="I53" s="138"/>
      <c r="J53" s="138"/>
      <c r="K53" s="129"/>
      <c r="L53" s="129"/>
      <c r="M53" s="129"/>
      <c r="N53" s="129"/>
      <c r="O53" s="129"/>
      <c r="P53" s="129"/>
      <c r="Q53" s="129"/>
      <c r="R53" s="129"/>
      <c r="S53" s="129"/>
      <c r="T53" s="920"/>
      <c r="U53" s="920"/>
      <c r="V53" s="920"/>
      <c r="W53" s="920"/>
      <c r="X53" s="920"/>
      <c r="Y53" s="920"/>
      <c r="Z53" s="920"/>
      <c r="AA53" s="920"/>
      <c r="AB53" s="920"/>
      <c r="AC53" s="920"/>
      <c r="AD53" s="920"/>
      <c r="AE53" s="920"/>
      <c r="AF53" s="21"/>
      <c r="AG53" s="21"/>
      <c r="AH53" s="21"/>
      <c r="AI53" s="21"/>
      <c r="AJ53" s="21"/>
      <c r="AK53" s="921"/>
      <c r="AL53" s="921"/>
      <c r="AM53" s="921"/>
      <c r="AN53" s="921"/>
      <c r="AO53" s="926"/>
      <c r="AP53" s="927"/>
      <c r="AQ53" s="928"/>
      <c r="AR53" s="928"/>
      <c r="AS53" s="928"/>
      <c r="AT53" s="928"/>
      <c r="AU53" s="928"/>
      <c r="AV53" s="928"/>
      <c r="AW53" s="928"/>
      <c r="AX53" s="928"/>
      <c r="AY53" s="929"/>
      <c r="AZ53" s="930"/>
      <c r="BA53" s="931"/>
      <c r="BB53" s="931"/>
      <c r="BC53" s="931"/>
      <c r="BD53" s="931"/>
      <c r="BE53" s="931"/>
      <c r="BF53" s="931"/>
      <c r="BG53" s="931"/>
      <c r="BH53" s="931"/>
      <c r="BI53" s="931"/>
      <c r="BJ53" s="931"/>
      <c r="BK53" s="931"/>
      <c r="BL53" s="931"/>
      <c r="BM53" s="932"/>
      <c r="BN53" s="930"/>
      <c r="BO53" s="931"/>
      <c r="BP53" s="931"/>
      <c r="BQ53" s="931"/>
      <c r="BR53" s="931"/>
      <c r="BS53" s="931"/>
      <c r="BT53" s="931"/>
      <c r="BU53" s="931"/>
      <c r="BV53" s="931"/>
      <c r="BW53" s="931"/>
      <c r="BX53" s="931"/>
      <c r="BY53" s="931"/>
      <c r="BZ53" s="931"/>
      <c r="CA53" s="932"/>
      <c r="CB53" s="69"/>
      <c r="CC53" s="132"/>
      <c r="CD53" s="133"/>
      <c r="CE53" s="21"/>
      <c r="CF53" s="21"/>
      <c r="CG53" s="21"/>
      <c r="CH53" s="134"/>
      <c r="CI53" s="135"/>
      <c r="CJ53" s="136"/>
      <c r="CK53" s="136"/>
    </row>
    <row r="54" spans="1:90" s="52" customFormat="1" ht="2.25" customHeight="1" x14ac:dyDescent="0.3">
      <c r="A54" s="40"/>
      <c r="B54" s="139"/>
      <c r="C54" s="140"/>
      <c r="D54" s="140"/>
      <c r="E54" s="140"/>
      <c r="F54" s="140"/>
      <c r="G54" s="140"/>
      <c r="H54" s="140"/>
      <c r="I54" s="140"/>
      <c r="J54" s="140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1"/>
      <c r="AG54" s="141"/>
      <c r="AH54" s="141"/>
      <c r="AI54" s="141"/>
      <c r="AJ54" s="141"/>
      <c r="AK54" s="141"/>
      <c r="AL54" s="141"/>
      <c r="AM54" s="141"/>
      <c r="AN54" s="81"/>
      <c r="AO54" s="143"/>
      <c r="AP54" s="144"/>
      <c r="AQ54" s="141"/>
      <c r="AR54" s="81"/>
      <c r="AS54" s="141"/>
      <c r="AT54" s="141"/>
      <c r="AU54" s="141"/>
      <c r="AV54" s="141"/>
      <c r="AW54" s="141"/>
      <c r="AX54" s="141"/>
      <c r="AY54" s="143"/>
      <c r="AZ54" s="145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7"/>
      <c r="BN54" s="148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50"/>
      <c r="CB54" s="151"/>
      <c r="CC54" s="151"/>
      <c r="CD54" s="152"/>
      <c r="CE54" s="153"/>
      <c r="CF54" s="153"/>
      <c r="CG54" s="153"/>
      <c r="CH54" s="154"/>
      <c r="CI54" s="155"/>
      <c r="CJ54" s="156"/>
      <c r="CK54" s="156"/>
    </row>
    <row r="55" spans="1:90" s="66" customFormat="1" ht="20.25" customHeight="1" x14ac:dyDescent="0.7">
      <c r="B55" s="943" t="s">
        <v>94</v>
      </c>
      <c r="C55" s="944"/>
      <c r="D55" s="944"/>
      <c r="E55" s="944"/>
      <c r="F55" s="944"/>
      <c r="G55" s="944"/>
      <c r="H55" s="944"/>
      <c r="I55" s="944"/>
      <c r="J55" s="944"/>
      <c r="K55" s="944"/>
      <c r="L55" s="944"/>
      <c r="M55" s="944"/>
      <c r="N55" s="944"/>
      <c r="O55" s="944"/>
      <c r="P55" s="944"/>
      <c r="Q55" s="944"/>
      <c r="R55" s="944"/>
      <c r="S55" s="944"/>
      <c r="T55" s="944"/>
      <c r="U55" s="944"/>
      <c r="V55" s="944"/>
      <c r="W55" s="944"/>
      <c r="X55" s="944"/>
      <c r="Y55" s="944"/>
      <c r="Z55" s="944"/>
      <c r="AA55" s="944"/>
      <c r="AB55" s="944"/>
      <c r="AC55" s="944"/>
      <c r="AD55" s="944"/>
      <c r="AE55" s="944"/>
      <c r="AF55" s="944"/>
      <c r="AG55" s="944"/>
      <c r="AH55" s="944"/>
      <c r="AI55" s="944"/>
      <c r="AJ55" s="944"/>
      <c r="AK55" s="944"/>
      <c r="AL55" s="944"/>
      <c r="AM55" s="944"/>
      <c r="AN55" s="944"/>
      <c r="AO55" s="944"/>
      <c r="AP55" s="944"/>
      <c r="AQ55" s="944"/>
      <c r="AR55" s="944"/>
      <c r="AS55" s="944"/>
      <c r="AT55" s="944"/>
      <c r="AU55" s="944"/>
      <c r="AV55" s="944"/>
      <c r="AW55" s="944"/>
      <c r="AX55" s="944"/>
      <c r="AY55" s="945"/>
      <c r="AZ55" s="946">
        <f>SUM(AZ30:AZ53)</f>
        <v>0</v>
      </c>
      <c r="BA55" s="946"/>
      <c r="BB55" s="946"/>
      <c r="BC55" s="946"/>
      <c r="BD55" s="946"/>
      <c r="BE55" s="946"/>
      <c r="BF55" s="946"/>
      <c r="BG55" s="946"/>
      <c r="BH55" s="946"/>
      <c r="BI55" s="946"/>
      <c r="BJ55" s="946"/>
      <c r="BK55" s="946"/>
      <c r="BL55" s="946"/>
      <c r="BM55" s="946"/>
      <c r="BN55" s="947">
        <f>SUM(BN30:BN53)</f>
        <v>0</v>
      </c>
      <c r="BO55" s="948"/>
      <c r="BP55" s="948"/>
      <c r="BQ55" s="948"/>
      <c r="BR55" s="948"/>
      <c r="BS55" s="948"/>
      <c r="BT55" s="948"/>
      <c r="BU55" s="948"/>
      <c r="BV55" s="948"/>
      <c r="BW55" s="948"/>
      <c r="BX55" s="948"/>
      <c r="BY55" s="948"/>
      <c r="BZ55" s="948"/>
      <c r="CA55" s="949"/>
      <c r="CB55" s="69"/>
      <c r="CC55" s="69"/>
      <c r="CD55" s="34"/>
      <c r="CE55" s="157"/>
      <c r="CF55" s="157"/>
      <c r="CG55" s="157"/>
      <c r="CH55" s="157"/>
      <c r="CI55" s="158"/>
      <c r="CJ55" s="159"/>
      <c r="CK55" s="159"/>
      <c r="CL55" s="75"/>
    </row>
    <row r="56" spans="1:90" ht="3" customHeight="1" x14ac:dyDescent="0.3">
      <c r="B56" s="102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105"/>
      <c r="CB56" s="47"/>
      <c r="CC56" s="47"/>
      <c r="CD56" s="160"/>
      <c r="CI56" s="161"/>
      <c r="CJ56" s="161"/>
      <c r="CK56" s="161"/>
    </row>
    <row r="57" spans="1:90" s="162" customFormat="1" ht="18" customHeight="1" x14ac:dyDescent="0.3">
      <c r="B57" s="163"/>
      <c r="C57" s="164"/>
      <c r="D57" s="164"/>
      <c r="E57" s="164"/>
      <c r="F57" s="164"/>
      <c r="G57" s="164"/>
      <c r="H57" s="164"/>
      <c r="I57" s="164"/>
      <c r="J57" s="950" t="s">
        <v>95</v>
      </c>
      <c r="K57" s="950"/>
      <c r="L57" s="950"/>
      <c r="M57" s="950"/>
      <c r="N57" s="950"/>
      <c r="O57" s="950"/>
      <c r="P57" s="950"/>
      <c r="Q57" s="950"/>
      <c r="R57" s="950"/>
      <c r="S57" s="950"/>
      <c r="T57" s="950"/>
      <c r="U57" s="950"/>
      <c r="V57" s="950"/>
      <c r="W57" s="951" t="str">
        <f>("==="&amp;BAHTTEXT(BN55)&amp;"===")</f>
        <v>===ศูนย์บาทถ้วน===</v>
      </c>
      <c r="X57" s="952"/>
      <c r="Y57" s="952"/>
      <c r="Z57" s="952"/>
      <c r="AA57" s="952"/>
      <c r="AB57" s="952"/>
      <c r="AC57" s="952"/>
      <c r="AD57" s="952"/>
      <c r="AE57" s="952"/>
      <c r="AF57" s="952"/>
      <c r="AG57" s="952"/>
      <c r="AH57" s="952"/>
      <c r="AI57" s="952"/>
      <c r="AJ57" s="952"/>
      <c r="AK57" s="952"/>
      <c r="AL57" s="952"/>
      <c r="AM57" s="952"/>
      <c r="AN57" s="952"/>
      <c r="AO57" s="952"/>
      <c r="AP57" s="952"/>
      <c r="AQ57" s="952"/>
      <c r="AR57" s="952"/>
      <c r="AS57" s="952"/>
      <c r="AT57" s="952"/>
      <c r="AU57" s="952"/>
      <c r="AV57" s="952"/>
      <c r="AW57" s="952"/>
      <c r="AX57" s="952"/>
      <c r="AY57" s="952"/>
      <c r="AZ57" s="952"/>
      <c r="BA57" s="952"/>
      <c r="BB57" s="952"/>
      <c r="BC57" s="952"/>
      <c r="BD57" s="952"/>
      <c r="BE57" s="952"/>
      <c r="BF57" s="952"/>
      <c r="BG57" s="952"/>
      <c r="BH57" s="952"/>
      <c r="BI57" s="952"/>
      <c r="BJ57" s="952"/>
      <c r="BK57" s="952"/>
      <c r="BL57" s="952"/>
      <c r="BM57" s="952"/>
      <c r="BN57" s="952"/>
      <c r="BO57" s="952"/>
      <c r="BP57" s="952"/>
      <c r="BQ57" s="952"/>
      <c r="BR57" s="952"/>
      <c r="BS57" s="952"/>
      <c r="BT57" s="952"/>
      <c r="BU57" s="952"/>
      <c r="BV57" s="952"/>
      <c r="BW57" s="952"/>
      <c r="BX57" s="952"/>
      <c r="BY57" s="952"/>
      <c r="BZ57" s="953"/>
      <c r="CA57" s="165"/>
      <c r="CB57" s="166"/>
      <c r="CC57" s="166"/>
      <c r="CE57" s="164"/>
      <c r="CF57" s="164"/>
      <c r="CG57" s="167"/>
      <c r="CH57" s="167"/>
      <c r="CI57" s="915"/>
      <c r="CJ57" s="915"/>
      <c r="CK57" s="915"/>
      <c r="CL57" s="168"/>
    </row>
    <row r="58" spans="1:90" ht="3" customHeight="1" x14ac:dyDescent="0.3">
      <c r="B58" s="169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3"/>
      <c r="CB58" s="47"/>
      <c r="CC58" s="47"/>
    </row>
    <row r="59" spans="1:90" s="181" customFormat="1" ht="18.75" customHeight="1" x14ac:dyDescent="0.6">
      <c r="A59" s="170"/>
      <c r="B59" s="171" t="s">
        <v>96</v>
      </c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916"/>
      <c r="Z59" s="916"/>
      <c r="AA59" s="916"/>
      <c r="AB59" s="916"/>
      <c r="AC59" s="916"/>
      <c r="AD59" s="916"/>
      <c r="AE59" s="916"/>
      <c r="AF59" s="173" t="s">
        <v>97</v>
      </c>
      <c r="AG59" s="174"/>
      <c r="AH59" s="175"/>
      <c r="AI59" s="173" t="s">
        <v>98</v>
      </c>
      <c r="AJ59" s="176"/>
      <c r="AK59" s="177"/>
      <c r="AL59" s="175"/>
      <c r="AM59" s="177"/>
      <c r="AN59" s="177"/>
      <c r="AO59" s="177"/>
      <c r="AP59" s="177"/>
      <c r="AQ59" s="177"/>
      <c r="AR59" s="177"/>
      <c r="AS59" s="177"/>
      <c r="AT59" s="177"/>
      <c r="AU59" s="916"/>
      <c r="AV59" s="916"/>
      <c r="AW59" s="916"/>
      <c r="AX59" s="916"/>
      <c r="AY59" s="916"/>
      <c r="AZ59" s="916"/>
      <c r="BA59" s="916"/>
      <c r="BB59" s="173" t="s">
        <v>97</v>
      </c>
      <c r="BC59" s="178"/>
      <c r="BD59" s="178"/>
      <c r="BE59" s="173" t="s">
        <v>99</v>
      </c>
      <c r="BF59" s="175"/>
      <c r="BG59" s="178"/>
      <c r="BH59" s="178"/>
      <c r="BI59" s="178"/>
      <c r="BJ59" s="178"/>
      <c r="BK59" s="179"/>
      <c r="BL59" s="174"/>
      <c r="BM59" s="175"/>
      <c r="BN59" s="175"/>
      <c r="BO59" s="175"/>
      <c r="BP59" s="175"/>
      <c r="BQ59" s="916"/>
      <c r="BR59" s="916"/>
      <c r="BS59" s="916"/>
      <c r="BT59" s="916"/>
      <c r="BU59" s="916"/>
      <c r="BV59" s="916"/>
      <c r="BW59" s="916"/>
      <c r="BX59" s="173" t="s">
        <v>97</v>
      </c>
      <c r="BY59" s="175"/>
      <c r="BZ59" s="175"/>
      <c r="CA59" s="180"/>
    </row>
    <row r="60" spans="1:90" s="196" customFormat="1" ht="2.25" customHeight="1" x14ac:dyDescent="0.65">
      <c r="A60" s="170"/>
      <c r="B60" s="182"/>
      <c r="C60" s="183"/>
      <c r="D60" s="183"/>
      <c r="E60" s="184"/>
      <c r="F60" s="184"/>
      <c r="G60" s="184"/>
      <c r="H60" s="184"/>
      <c r="I60" s="185"/>
      <c r="J60" s="186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7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9"/>
      <c r="AS60" s="189"/>
      <c r="AT60" s="189"/>
      <c r="AU60" s="189"/>
      <c r="AV60" s="190"/>
      <c r="AW60" s="191"/>
      <c r="AX60" s="190"/>
      <c r="AY60" s="192"/>
      <c r="AZ60" s="192"/>
      <c r="BA60" s="192"/>
      <c r="BB60" s="192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0"/>
      <c r="BO60" s="194"/>
      <c r="BP60" s="194"/>
      <c r="BQ60" s="194"/>
      <c r="BR60" s="194"/>
      <c r="BS60" s="194"/>
      <c r="BT60" s="194"/>
      <c r="BU60" s="194"/>
      <c r="BV60" s="194"/>
      <c r="BW60" s="194"/>
      <c r="BX60" s="194"/>
      <c r="BY60" s="194"/>
      <c r="BZ60" s="194"/>
      <c r="CA60" s="195"/>
    </row>
    <row r="61" spans="1:90" s="196" customFormat="1" ht="2.25" customHeight="1" x14ac:dyDescent="0.65">
      <c r="A61" s="170"/>
      <c r="B61" s="197"/>
      <c r="C61" s="198"/>
      <c r="D61" s="198"/>
      <c r="E61" s="199"/>
      <c r="F61" s="199"/>
      <c r="G61" s="199"/>
      <c r="H61" s="199"/>
      <c r="I61" s="200"/>
      <c r="J61" s="201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202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4"/>
      <c r="AS61" s="204"/>
      <c r="AT61" s="204"/>
      <c r="AU61" s="204"/>
      <c r="AV61" s="205"/>
      <c r="AW61" s="206"/>
      <c r="AX61" s="205"/>
      <c r="AY61" s="207"/>
      <c r="AZ61" s="207"/>
      <c r="BA61" s="207"/>
      <c r="BB61" s="207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5"/>
      <c r="BO61" s="209"/>
      <c r="BP61" s="209"/>
      <c r="BQ61" s="209"/>
      <c r="BR61" s="209"/>
      <c r="BS61" s="209"/>
      <c r="BT61" s="209"/>
      <c r="BU61" s="209"/>
      <c r="BV61" s="209"/>
      <c r="BW61" s="209"/>
      <c r="BX61" s="209"/>
      <c r="BY61" s="209"/>
      <c r="BZ61" s="209"/>
      <c r="CA61" s="210"/>
    </row>
    <row r="62" spans="1:90" s="196" customFormat="1" ht="16.5" customHeight="1" x14ac:dyDescent="0.6">
      <c r="A62" s="170"/>
      <c r="B62" s="211" t="s">
        <v>11</v>
      </c>
      <c r="C62" s="212"/>
      <c r="D62" s="213"/>
      <c r="E62" s="213"/>
      <c r="F62" s="213"/>
      <c r="G62" s="213"/>
      <c r="H62" s="213"/>
      <c r="I62" s="213"/>
      <c r="J62" s="214" t="s">
        <v>58</v>
      </c>
      <c r="K62" s="213" t="s">
        <v>100</v>
      </c>
      <c r="L62" s="213"/>
      <c r="M62" s="213"/>
      <c r="N62" s="936"/>
      <c r="O62" s="937"/>
      <c r="P62" s="213" t="s">
        <v>101</v>
      </c>
      <c r="Q62" s="213"/>
      <c r="R62" s="213"/>
      <c r="S62" s="213"/>
      <c r="T62" s="213"/>
      <c r="U62" s="213"/>
      <c r="X62" s="213"/>
      <c r="Z62" s="215"/>
      <c r="AA62" s="215"/>
      <c r="AB62" s="215"/>
      <c r="AC62" s="215"/>
      <c r="AD62" s="215"/>
      <c r="AE62" s="215"/>
      <c r="AF62" s="215"/>
      <c r="AG62" s="215"/>
      <c r="AH62" s="936"/>
      <c r="AI62" s="937"/>
      <c r="AJ62" s="213" t="s">
        <v>102</v>
      </c>
      <c r="AK62" s="213"/>
      <c r="AL62" s="213"/>
      <c r="AM62" s="215"/>
      <c r="AN62" s="215"/>
      <c r="AO62" s="215"/>
      <c r="AP62" s="215"/>
      <c r="AQ62" s="215"/>
      <c r="AR62" s="215"/>
      <c r="AS62" s="215"/>
      <c r="AT62" s="216"/>
      <c r="AU62" s="216"/>
      <c r="AV62" s="217"/>
      <c r="AW62" s="218"/>
      <c r="AX62" s="217"/>
      <c r="AY62" s="217"/>
      <c r="AZ62" s="936"/>
      <c r="BA62" s="937"/>
      <c r="BB62" s="213" t="s">
        <v>103</v>
      </c>
      <c r="BC62" s="213"/>
      <c r="BD62" s="213"/>
      <c r="BE62" s="219"/>
      <c r="BF62" s="219"/>
      <c r="BG62" s="219"/>
      <c r="BH62" s="219"/>
      <c r="BI62" s="219"/>
      <c r="BJ62" s="219"/>
      <c r="BK62" s="219"/>
      <c r="BL62" s="191"/>
      <c r="BM62" s="191"/>
      <c r="BN62" s="190"/>
      <c r="BO62" s="194"/>
      <c r="BP62" s="194"/>
      <c r="BQ62" s="194"/>
      <c r="BR62" s="194"/>
      <c r="BS62" s="194"/>
      <c r="BT62" s="194"/>
      <c r="BU62" s="194"/>
      <c r="BV62" s="194"/>
      <c r="BW62" s="194"/>
      <c r="BX62" s="194"/>
      <c r="BY62" s="194"/>
      <c r="BZ62" s="194"/>
      <c r="CA62" s="220"/>
    </row>
    <row r="63" spans="1:90" s="196" customFormat="1" ht="3" customHeight="1" x14ac:dyDescent="0.6">
      <c r="A63" s="170"/>
      <c r="B63" s="221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194"/>
      <c r="Y63" s="194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4"/>
      <c r="AU63" s="224"/>
      <c r="AV63" s="190"/>
      <c r="AW63" s="192"/>
      <c r="AX63" s="190"/>
      <c r="AY63" s="190"/>
      <c r="AZ63" s="192"/>
      <c r="BA63" s="192"/>
      <c r="BB63" s="192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0"/>
      <c r="BO63" s="194"/>
      <c r="BP63" s="194"/>
      <c r="BQ63" s="194"/>
      <c r="BR63" s="194"/>
      <c r="BS63" s="194"/>
      <c r="BT63" s="194"/>
      <c r="BU63" s="194"/>
      <c r="BV63" s="194"/>
      <c r="BW63" s="194"/>
      <c r="BX63" s="194"/>
      <c r="BY63" s="194"/>
      <c r="BZ63" s="194"/>
      <c r="CA63" s="195"/>
    </row>
    <row r="64" spans="1:90" s="69" customFormat="1" ht="17.25" customHeight="1" x14ac:dyDescent="0.3">
      <c r="B64" s="225" t="s">
        <v>104</v>
      </c>
      <c r="C64" s="226"/>
      <c r="D64" s="226"/>
      <c r="E64" s="226"/>
      <c r="F64" s="226"/>
      <c r="G64" s="226"/>
      <c r="H64" s="226"/>
      <c r="I64" s="226"/>
      <c r="J64" s="227" t="s">
        <v>105</v>
      </c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9"/>
      <c r="Z64" s="938" t="s">
        <v>106</v>
      </c>
      <c r="AA64" s="939"/>
      <c r="AB64" s="939"/>
      <c r="AC64" s="939"/>
      <c r="AD64" s="939"/>
      <c r="AE64" s="939"/>
      <c r="AF64" s="939"/>
      <c r="AG64" s="939"/>
      <c r="AH64" s="939"/>
      <c r="AI64" s="939"/>
      <c r="AJ64" s="939"/>
      <c r="AK64" s="939"/>
      <c r="AL64" s="939"/>
      <c r="AM64" s="939"/>
      <c r="AN64" s="939"/>
      <c r="AO64" s="939"/>
      <c r="AP64" s="939"/>
      <c r="AQ64" s="939"/>
      <c r="AR64" s="939"/>
      <c r="AS64" s="939"/>
      <c r="AT64" s="939"/>
      <c r="AU64" s="939"/>
      <c r="AV64" s="939"/>
      <c r="AW64" s="939"/>
      <c r="AX64" s="939"/>
      <c r="AY64" s="939"/>
      <c r="AZ64" s="939"/>
      <c r="BA64" s="939"/>
      <c r="BB64" s="939"/>
      <c r="BC64" s="939"/>
      <c r="BD64" s="939"/>
      <c r="BE64" s="939"/>
      <c r="BF64" s="939"/>
      <c r="BG64" s="939"/>
      <c r="BH64" s="939"/>
      <c r="BI64" s="939"/>
      <c r="BJ64" s="939"/>
      <c r="BK64" s="939"/>
      <c r="BL64" s="939"/>
      <c r="BM64" s="939"/>
      <c r="BN64" s="939"/>
      <c r="BO64" s="939"/>
      <c r="BP64" s="939"/>
      <c r="BQ64" s="939"/>
      <c r="BR64" s="939"/>
      <c r="BS64" s="939"/>
      <c r="BT64" s="939"/>
      <c r="BU64" s="939"/>
      <c r="BV64" s="939"/>
      <c r="BW64" s="939"/>
      <c r="BX64" s="939"/>
      <c r="BY64" s="939"/>
      <c r="BZ64" s="939"/>
      <c r="CA64" s="940"/>
      <c r="CE64" s="70"/>
      <c r="CL64" s="75"/>
    </row>
    <row r="65" spans="1:90" s="69" customFormat="1" ht="17.25" customHeight="1" x14ac:dyDescent="0.3">
      <c r="B65" s="230"/>
      <c r="C65" s="70"/>
      <c r="D65" s="70"/>
      <c r="E65" s="70"/>
      <c r="F65" s="70"/>
      <c r="G65" s="70"/>
      <c r="H65" s="70"/>
      <c r="I65" s="70"/>
      <c r="J65" s="231" t="s">
        <v>107</v>
      </c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232"/>
      <c r="Z65" s="233"/>
      <c r="AA65" s="33"/>
      <c r="AB65" s="33"/>
      <c r="AC65" s="33"/>
      <c r="AD65" s="33"/>
      <c r="AE65" s="33"/>
      <c r="AF65" s="33"/>
      <c r="AG65" s="33"/>
      <c r="AH65" s="234" t="s">
        <v>8</v>
      </c>
      <c r="AI65" s="33"/>
      <c r="AJ65" s="941"/>
      <c r="AK65" s="941"/>
      <c r="AL65" s="941"/>
      <c r="AM65" s="941"/>
      <c r="AN65" s="941"/>
      <c r="AO65" s="941"/>
      <c r="AP65" s="941"/>
      <c r="AQ65" s="941"/>
      <c r="AR65" s="941"/>
      <c r="AS65" s="941"/>
      <c r="AT65" s="941"/>
      <c r="AU65" s="941"/>
      <c r="AV65" s="941"/>
      <c r="AW65" s="941"/>
      <c r="AX65" s="941"/>
      <c r="AY65" s="941"/>
      <c r="AZ65" s="941"/>
      <c r="BA65" s="941"/>
      <c r="BB65" s="941"/>
      <c r="BC65" s="941"/>
      <c r="BD65" s="941"/>
      <c r="BE65" s="941"/>
      <c r="BF65" s="941"/>
      <c r="BG65" s="941"/>
      <c r="BH65" s="941"/>
      <c r="BI65" s="941"/>
      <c r="BJ65" s="941"/>
      <c r="BK65" s="941"/>
      <c r="BL65" s="941"/>
      <c r="BM65" s="941"/>
      <c r="BN65" s="30" t="s">
        <v>11</v>
      </c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232"/>
      <c r="CE65" s="70"/>
      <c r="CL65" s="75"/>
    </row>
    <row r="66" spans="1:90" s="69" customFormat="1" ht="17.25" customHeight="1" x14ac:dyDescent="0.3">
      <c r="B66" s="230"/>
      <c r="C66" s="70"/>
      <c r="D66" s="70"/>
      <c r="E66" s="235"/>
      <c r="F66" s="235"/>
      <c r="G66" s="235"/>
      <c r="H66" s="235"/>
      <c r="I66" s="166"/>
      <c r="J66" s="231" t="s">
        <v>108</v>
      </c>
      <c r="K66" s="166"/>
      <c r="L66" s="166"/>
      <c r="Y66" s="236"/>
      <c r="Z66" s="237"/>
      <c r="AJ66" s="228"/>
      <c r="AK66" s="228"/>
      <c r="AL66" s="228"/>
      <c r="AM66" s="228"/>
      <c r="AN66" s="942" t="str">
        <f>+AP52</f>
        <v/>
      </c>
      <c r="AO66" s="942"/>
      <c r="AP66" s="942"/>
      <c r="AQ66" s="942"/>
      <c r="AR66" s="942"/>
      <c r="AS66" s="942"/>
      <c r="AT66" s="942"/>
      <c r="AU66" s="942"/>
      <c r="AV66" s="942"/>
      <c r="AW66" s="942"/>
      <c r="AX66" s="942"/>
      <c r="AY66" s="942"/>
      <c r="AZ66" s="942"/>
      <c r="BA66" s="942"/>
      <c r="BB66" s="942"/>
      <c r="BC66" s="942"/>
      <c r="BD66" s="942"/>
      <c r="BE66" s="942"/>
      <c r="BF66" s="942"/>
      <c r="BG66" s="942"/>
      <c r="BH66" s="942"/>
      <c r="BI66" s="942"/>
      <c r="BJ66" s="228"/>
      <c r="BK66" s="228"/>
      <c r="BL66" s="228"/>
      <c r="BM66" s="228"/>
      <c r="CA66" s="236"/>
      <c r="CE66" s="70"/>
      <c r="CL66" s="75"/>
    </row>
    <row r="67" spans="1:90" s="69" customFormat="1" ht="15" customHeight="1" x14ac:dyDescent="0.3">
      <c r="B67" s="238"/>
      <c r="C67" s="239"/>
      <c r="D67" s="239"/>
      <c r="E67" s="240"/>
      <c r="F67" s="240"/>
      <c r="G67" s="240"/>
      <c r="H67" s="240"/>
      <c r="I67" s="241"/>
      <c r="J67" s="242" t="s">
        <v>109</v>
      </c>
      <c r="K67" s="241"/>
      <c r="L67" s="241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4"/>
      <c r="Z67" s="169"/>
      <c r="AA67" s="243"/>
      <c r="AB67" s="243"/>
      <c r="AC67" s="243"/>
      <c r="AD67" s="243"/>
      <c r="AE67" s="243"/>
      <c r="AF67" s="243"/>
      <c r="AG67" s="243"/>
      <c r="AH67" s="243"/>
      <c r="AI67" s="243"/>
      <c r="AJ67" s="243"/>
      <c r="AK67" s="243"/>
      <c r="AL67" s="243"/>
      <c r="AM67" s="243"/>
      <c r="AN67" s="243"/>
      <c r="AO67" s="243"/>
      <c r="AP67" s="243"/>
      <c r="AQ67" s="245" t="s">
        <v>110</v>
      </c>
      <c r="AR67" s="245"/>
      <c r="AS67" s="245"/>
      <c r="AT67" s="245"/>
      <c r="AU67" s="245"/>
      <c r="AV67" s="245"/>
      <c r="AW67" s="245"/>
      <c r="AX67" s="245"/>
      <c r="AY67" s="245"/>
      <c r="AZ67" s="245"/>
      <c r="BA67" s="245"/>
      <c r="BB67" s="245"/>
      <c r="BC67" s="245"/>
      <c r="BD67" s="245"/>
      <c r="BE67" s="245"/>
      <c r="BF67" s="245"/>
      <c r="BG67" s="245"/>
      <c r="BH67" s="245"/>
      <c r="BI67" s="243"/>
      <c r="BJ67" s="243"/>
      <c r="BK67" s="243"/>
      <c r="BL67" s="243"/>
      <c r="BM67" s="243"/>
      <c r="BN67" s="243"/>
      <c r="BO67" s="243"/>
      <c r="BP67" s="243"/>
      <c r="BQ67" s="243"/>
      <c r="BR67" s="243"/>
      <c r="BS67" s="243"/>
      <c r="BT67" s="243"/>
      <c r="BU67" s="243"/>
      <c r="BV67" s="243"/>
      <c r="BW67" s="243"/>
      <c r="BX67" s="243"/>
      <c r="BY67" s="243"/>
      <c r="BZ67" s="243"/>
      <c r="CA67" s="244"/>
      <c r="CE67" s="70"/>
      <c r="CL67" s="75"/>
    </row>
    <row r="68" spans="1:90" s="21" customFormat="1" ht="14.25" customHeight="1" x14ac:dyDescent="0.3">
      <c r="B68" s="21" t="s">
        <v>111</v>
      </c>
      <c r="E68" s="22"/>
      <c r="F68" s="22"/>
      <c r="G68" s="22"/>
      <c r="H68" s="22"/>
      <c r="Y68" s="21" t="s">
        <v>34</v>
      </c>
      <c r="CL68" s="23"/>
    </row>
    <row r="69" spans="1:90" s="21" customFormat="1" ht="14.25" customHeight="1" x14ac:dyDescent="0.3">
      <c r="E69" s="22"/>
      <c r="F69" s="22"/>
      <c r="G69" s="22"/>
      <c r="H69" s="22"/>
      <c r="Y69" s="21" t="s">
        <v>35</v>
      </c>
      <c r="CL69" s="23"/>
    </row>
    <row r="70" spans="1:90" s="21" customFormat="1" ht="14.25" customHeight="1" x14ac:dyDescent="0.3">
      <c r="E70" s="22"/>
      <c r="F70" s="22"/>
      <c r="G70" s="22"/>
      <c r="H70" s="22"/>
      <c r="Y70" s="21" t="s">
        <v>36</v>
      </c>
      <c r="CL70" s="23"/>
    </row>
    <row r="71" spans="1:90" s="246" customFormat="1" ht="3.75" customHeight="1" x14ac:dyDescent="0.75">
      <c r="E71" s="247"/>
      <c r="F71" s="247"/>
      <c r="G71" s="247"/>
      <c r="H71" s="247"/>
      <c r="I71" s="64"/>
      <c r="J71" s="64"/>
      <c r="K71" s="64"/>
      <c r="L71" s="64"/>
      <c r="CL71" s="248"/>
    </row>
    <row r="72" spans="1:90" s="246" customFormat="1" ht="3.75" customHeight="1" x14ac:dyDescent="0.75">
      <c r="E72" s="247"/>
      <c r="F72" s="247"/>
      <c r="G72" s="247"/>
      <c r="H72" s="247"/>
      <c r="I72" s="64"/>
      <c r="J72" s="64"/>
      <c r="K72" s="64"/>
      <c r="L72" s="64"/>
      <c r="CL72" s="248"/>
    </row>
    <row r="73" spans="1:90" s="246" customFormat="1" ht="3.75" customHeight="1" x14ac:dyDescent="0.75">
      <c r="E73" s="247"/>
      <c r="F73" s="247"/>
      <c r="G73" s="247"/>
      <c r="H73" s="247"/>
      <c r="I73" s="64"/>
      <c r="J73" s="64"/>
      <c r="K73" s="64"/>
      <c r="L73" s="64"/>
      <c r="CL73" s="248"/>
    </row>
    <row r="74" spans="1:90" s="246" customFormat="1" ht="3.75" customHeight="1" x14ac:dyDescent="0.75">
      <c r="E74" s="247"/>
      <c r="F74" s="247"/>
      <c r="G74" s="247"/>
      <c r="H74" s="247"/>
      <c r="I74" s="64"/>
      <c r="J74" s="64"/>
      <c r="K74" s="64"/>
      <c r="L74" s="64"/>
      <c r="O74" s="249"/>
      <c r="CL74" s="248"/>
    </row>
    <row r="75" spans="1:90" s="69" customFormat="1" ht="3.75" customHeight="1" x14ac:dyDescent="0.75">
      <c r="E75" s="49"/>
      <c r="F75" s="49"/>
      <c r="G75" s="49"/>
      <c r="H75" s="49"/>
      <c r="I75" s="157"/>
      <c r="J75" s="157"/>
      <c r="K75" s="157"/>
      <c r="L75" s="157"/>
      <c r="M75" s="250"/>
      <c r="N75" s="250"/>
      <c r="O75" s="250"/>
      <c r="P75" s="250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251"/>
      <c r="AR75" s="251"/>
      <c r="AS75" s="251"/>
      <c r="AT75" s="251"/>
      <c r="AU75" s="251"/>
      <c r="AV75" s="251"/>
      <c r="AW75" s="251"/>
      <c r="AX75" s="251"/>
      <c r="AY75" s="251"/>
      <c r="AZ75" s="251"/>
      <c r="BA75" s="251"/>
      <c r="BB75" s="251"/>
      <c r="BC75" s="251"/>
      <c r="BD75" s="251"/>
      <c r="BE75" s="251"/>
      <c r="BF75" s="251"/>
      <c r="BG75" s="251"/>
      <c r="BH75" s="251"/>
      <c r="BI75" s="251"/>
      <c r="BJ75" s="251"/>
      <c r="BK75" s="251"/>
      <c r="BL75" s="251"/>
      <c r="BM75" s="251"/>
      <c r="BN75" s="251"/>
      <c r="CL75" s="75"/>
    </row>
    <row r="76" spans="1:90" s="69" customFormat="1" ht="3.75" customHeight="1" x14ac:dyDescent="0.75">
      <c r="E76" s="247"/>
      <c r="F76" s="247"/>
      <c r="G76" s="247"/>
      <c r="H76" s="247"/>
      <c r="I76" s="64"/>
      <c r="J76" s="64"/>
      <c r="K76" s="64"/>
      <c r="L76" s="64"/>
      <c r="M76" s="250"/>
      <c r="N76" s="250"/>
      <c r="O76" s="250"/>
      <c r="P76" s="250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251"/>
      <c r="AR76" s="251"/>
      <c r="AS76" s="251"/>
      <c r="AT76" s="251"/>
      <c r="AU76" s="251"/>
      <c r="AV76" s="251"/>
      <c r="AW76" s="251"/>
      <c r="AX76" s="251"/>
      <c r="AY76" s="251"/>
      <c r="AZ76" s="251"/>
      <c r="BA76" s="251"/>
      <c r="BB76" s="251"/>
      <c r="BC76" s="251"/>
      <c r="BD76" s="251"/>
      <c r="BE76" s="251"/>
      <c r="BF76" s="251"/>
      <c r="BG76" s="251"/>
      <c r="BH76" s="251"/>
      <c r="BI76" s="251"/>
      <c r="BJ76" s="251"/>
      <c r="BK76" s="251"/>
      <c r="BL76" s="251"/>
      <c r="BM76" s="251"/>
      <c r="BN76" s="251"/>
      <c r="CL76" s="75"/>
    </row>
    <row r="77" spans="1:90" s="69" customFormat="1" ht="3.75" customHeight="1" x14ac:dyDescent="0.75">
      <c r="E77" s="247"/>
      <c r="F77" s="247"/>
      <c r="G77" s="247"/>
      <c r="H77" s="247"/>
      <c r="I77" s="64"/>
      <c r="J77" s="64"/>
      <c r="K77" s="64"/>
      <c r="L77" s="64"/>
      <c r="M77" s="250"/>
      <c r="N77" s="250"/>
      <c r="O77" s="250"/>
      <c r="P77" s="250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251"/>
      <c r="AR77" s="251"/>
      <c r="AS77" s="251"/>
      <c r="AT77" s="251"/>
      <c r="AU77" s="251"/>
      <c r="AV77" s="251"/>
      <c r="AW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CL77" s="75"/>
    </row>
    <row r="78" spans="1:90" s="69" customFormat="1" ht="3.75" customHeight="1" x14ac:dyDescent="0.75">
      <c r="E78" s="247"/>
      <c r="F78" s="247"/>
      <c r="G78" s="247"/>
      <c r="H78" s="247"/>
      <c r="I78" s="64"/>
      <c r="J78" s="64"/>
      <c r="K78" s="64"/>
      <c r="L78" s="64"/>
      <c r="M78" s="250"/>
      <c r="N78" s="250"/>
      <c r="O78" s="250"/>
      <c r="P78" s="250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251"/>
      <c r="AR78" s="251"/>
      <c r="AS78" s="251"/>
      <c r="AT78" s="251"/>
      <c r="AU78" s="251"/>
      <c r="AV78" s="251"/>
      <c r="AW78" s="251"/>
      <c r="AX78" s="251"/>
      <c r="AY78" s="251"/>
      <c r="AZ78" s="251"/>
      <c r="BA78" s="251"/>
      <c r="BB78" s="251"/>
      <c r="BC78" s="251"/>
      <c r="BD78" s="251"/>
      <c r="BE78" s="251"/>
      <c r="BF78" s="251"/>
      <c r="BG78" s="251"/>
      <c r="BH78" s="251"/>
      <c r="BI78" s="251"/>
      <c r="BJ78" s="251"/>
      <c r="BK78" s="251"/>
      <c r="BL78" s="251"/>
      <c r="BM78" s="251"/>
      <c r="BN78" s="251"/>
      <c r="CL78" s="75"/>
    </row>
    <row r="79" spans="1:90" s="69" customFormat="1" ht="3.75" customHeight="1" x14ac:dyDescent="0.75">
      <c r="E79" s="247"/>
      <c r="F79" s="247"/>
      <c r="G79" s="247"/>
      <c r="H79" s="247"/>
      <c r="I79" s="64"/>
      <c r="J79" s="64"/>
      <c r="K79" s="64"/>
      <c r="L79" s="64"/>
      <c r="M79" s="250"/>
      <c r="N79" s="250"/>
      <c r="O79" s="250"/>
      <c r="P79" s="250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251"/>
      <c r="AR79" s="251"/>
      <c r="AS79" s="251"/>
      <c r="AT79" s="251"/>
      <c r="AU79" s="251"/>
      <c r="AV79" s="251"/>
      <c r="AW79" s="251"/>
      <c r="AX79" s="251"/>
      <c r="AY79" s="251"/>
      <c r="AZ79" s="251"/>
      <c r="BA79" s="251"/>
      <c r="BB79" s="251"/>
      <c r="BC79" s="251"/>
      <c r="BD79" s="251"/>
      <c r="BE79" s="251"/>
      <c r="BF79" s="251"/>
      <c r="BG79" s="251"/>
      <c r="BH79" s="251"/>
      <c r="BI79" s="251"/>
      <c r="BJ79" s="251"/>
      <c r="BK79" s="251"/>
      <c r="BL79" s="251"/>
      <c r="BM79" s="251"/>
      <c r="BN79" s="251"/>
      <c r="CL79" s="75"/>
    </row>
    <row r="80" spans="1:90" s="69" customFormat="1" ht="3.75" customHeight="1" x14ac:dyDescent="0.75">
      <c r="A80" s="33"/>
      <c r="E80" s="49"/>
      <c r="F80" s="49"/>
      <c r="G80" s="49"/>
      <c r="H80" s="49"/>
      <c r="I80" s="157"/>
      <c r="J80" s="157"/>
      <c r="K80" s="157"/>
      <c r="L80" s="157"/>
      <c r="M80" s="250"/>
      <c r="N80" s="250"/>
      <c r="O80" s="250"/>
      <c r="P80" s="250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251"/>
      <c r="AR80" s="251"/>
      <c r="AS80" s="251"/>
      <c r="AT80" s="251"/>
      <c r="AU80" s="251"/>
      <c r="AV80" s="251"/>
      <c r="AW80" s="251"/>
      <c r="AX80" s="251"/>
      <c r="AY80" s="251"/>
      <c r="AZ80" s="251"/>
      <c r="BA80" s="251"/>
      <c r="BB80" s="251"/>
      <c r="BC80" s="251"/>
      <c r="BD80" s="251"/>
      <c r="BE80" s="251"/>
      <c r="BF80" s="251"/>
      <c r="BG80" s="251"/>
      <c r="BH80" s="251"/>
      <c r="BI80" s="251"/>
      <c r="BJ80" s="251"/>
      <c r="BK80" s="251"/>
      <c r="BL80" s="251"/>
      <c r="BM80" s="251"/>
      <c r="BN80" s="251"/>
      <c r="CL80" s="75"/>
    </row>
    <row r="81" spans="2:90" s="69" customFormat="1" ht="3.75" customHeight="1" x14ac:dyDescent="0.65">
      <c r="E81" s="252"/>
      <c r="F81" s="252"/>
      <c r="G81" s="252"/>
      <c r="H81" s="252"/>
      <c r="I81" s="253"/>
      <c r="J81" s="253"/>
      <c r="K81" s="253"/>
      <c r="L81" s="253"/>
      <c r="M81" s="254"/>
      <c r="N81" s="254"/>
      <c r="O81" s="254"/>
      <c r="P81" s="254"/>
      <c r="Q81" s="254"/>
      <c r="R81" s="254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254"/>
      <c r="AL81" s="254"/>
      <c r="AM81" s="254"/>
      <c r="AN81" s="254"/>
      <c r="AO81" s="254"/>
      <c r="AP81" s="25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  <c r="BM81" s="164"/>
      <c r="BN81" s="164"/>
      <c r="CL81" s="75"/>
    </row>
    <row r="82" spans="2:90" s="69" customFormat="1" ht="3.75" customHeight="1" x14ac:dyDescent="0.65">
      <c r="E82" s="252"/>
      <c r="F82" s="252"/>
      <c r="G82" s="252"/>
      <c r="H82" s="252"/>
      <c r="I82" s="253"/>
      <c r="J82" s="253"/>
      <c r="K82" s="253"/>
      <c r="L82" s="253"/>
      <c r="M82" s="254"/>
      <c r="N82" s="254"/>
      <c r="O82" s="254"/>
      <c r="P82" s="254"/>
      <c r="Q82" s="254"/>
      <c r="R82" s="254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254"/>
      <c r="AM82" s="254"/>
      <c r="AN82" s="254"/>
      <c r="AO82" s="254"/>
      <c r="AP82" s="25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  <c r="BM82" s="164"/>
      <c r="BN82" s="164"/>
      <c r="CL82" s="75"/>
    </row>
    <row r="83" spans="2:90" s="69" customFormat="1" ht="3.75" customHeight="1" x14ac:dyDescent="0.65">
      <c r="E83" s="252"/>
      <c r="F83" s="252"/>
      <c r="G83" s="252"/>
      <c r="H83" s="252"/>
      <c r="I83" s="253"/>
      <c r="J83" s="253"/>
      <c r="K83" s="253"/>
      <c r="L83" s="253"/>
      <c r="M83" s="254"/>
      <c r="N83" s="254"/>
      <c r="O83" s="254"/>
      <c r="P83" s="254"/>
      <c r="Q83" s="254"/>
      <c r="R83" s="254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4"/>
      <c r="AP83" s="25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4"/>
      <c r="BN83" s="164"/>
      <c r="CL83" s="75"/>
    </row>
    <row r="84" spans="2:90" s="69" customFormat="1" ht="3.75" customHeight="1" x14ac:dyDescent="0.65">
      <c r="E84" s="252"/>
      <c r="F84" s="252"/>
      <c r="G84" s="252"/>
      <c r="H84" s="252"/>
      <c r="I84" s="253"/>
      <c r="J84" s="253"/>
      <c r="K84" s="253"/>
      <c r="L84" s="253"/>
      <c r="M84" s="254"/>
      <c r="N84" s="254"/>
      <c r="O84" s="254"/>
      <c r="P84" s="254"/>
      <c r="Q84" s="254"/>
      <c r="R84" s="254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4"/>
      <c r="BN84" s="164"/>
      <c r="CL84" s="75"/>
    </row>
    <row r="85" spans="2:90" s="47" customFormat="1" ht="3.65" customHeight="1" x14ac:dyDescent="0.65">
      <c r="J85" s="157"/>
      <c r="K85" s="157"/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P85" s="25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4"/>
      <c r="BN85" s="164"/>
      <c r="CC85" s="255"/>
      <c r="CK85" s="255"/>
      <c r="CL85" s="52"/>
    </row>
    <row r="86" spans="2:90" s="47" customFormat="1" ht="3.65" customHeight="1" x14ac:dyDescent="0.3">
      <c r="I86" s="157"/>
      <c r="J86" s="157"/>
      <c r="K86" s="157"/>
      <c r="BN86" s="256"/>
      <c r="BO86" s="256"/>
      <c r="BP86" s="256"/>
      <c r="BQ86" s="256"/>
      <c r="BR86" s="256"/>
      <c r="BS86" s="256"/>
      <c r="BT86" s="256"/>
      <c r="BU86" s="256"/>
      <c r="BV86" s="256"/>
      <c r="BW86" s="256"/>
      <c r="BX86" s="256"/>
      <c r="BY86" s="256"/>
      <c r="BZ86" s="256"/>
      <c r="CC86" s="255"/>
      <c r="CG86" s="933"/>
      <c r="CH86" s="933"/>
      <c r="CK86" s="255"/>
      <c r="CL86" s="52"/>
    </row>
    <row r="87" spans="2:90" s="47" customFormat="1" ht="3.65" customHeight="1" x14ac:dyDescent="0.3">
      <c r="I87" s="157"/>
      <c r="J87" s="157"/>
      <c r="K87" s="157"/>
      <c r="L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257"/>
      <c r="CA87" s="258"/>
      <c r="CG87" s="50"/>
      <c r="CL87" s="52"/>
    </row>
    <row r="88" spans="2:90" s="47" customFormat="1" ht="5.25" customHeight="1" x14ac:dyDescent="0.3">
      <c r="CL88" s="52"/>
    </row>
    <row r="89" spans="2:90" s="153" customFormat="1" ht="15" customHeight="1" x14ac:dyDescent="0.3">
      <c r="B89" s="259"/>
      <c r="C89" s="260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1"/>
      <c r="U89" s="260"/>
      <c r="V89" s="260"/>
      <c r="W89" s="260"/>
      <c r="X89" s="260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60"/>
      <c r="BH89" s="260"/>
      <c r="BI89" s="260"/>
      <c r="BJ89" s="260"/>
      <c r="BK89" s="260"/>
      <c r="BL89" s="260"/>
      <c r="BM89" s="260"/>
      <c r="BN89" s="260"/>
      <c r="BO89" s="260"/>
      <c r="BP89" s="260"/>
      <c r="BQ89" s="260"/>
      <c r="BR89" s="260"/>
      <c r="BS89" s="260"/>
      <c r="BT89" s="260"/>
      <c r="BU89" s="260"/>
      <c r="BV89" s="260"/>
      <c r="BW89" s="260"/>
      <c r="BX89" s="260"/>
      <c r="BY89" s="260"/>
      <c r="BZ89" s="260"/>
      <c r="CA89" s="260"/>
      <c r="CB89" s="260"/>
      <c r="CC89" s="260"/>
      <c r="CD89" s="262"/>
      <c r="CE89" s="260"/>
      <c r="CF89" s="260"/>
      <c r="CG89" s="260"/>
      <c r="CH89" s="260"/>
      <c r="CI89" s="260"/>
      <c r="CJ89" s="260"/>
      <c r="CK89" s="260"/>
      <c r="CL89" s="263"/>
    </row>
    <row r="90" spans="2:90" s="47" customFormat="1" ht="15" customHeight="1" x14ac:dyDescent="0.3">
      <c r="B90" s="264"/>
      <c r="C90" s="261"/>
      <c r="D90" s="261"/>
      <c r="E90" s="261"/>
      <c r="F90" s="261"/>
      <c r="G90" s="261"/>
      <c r="H90" s="261"/>
      <c r="I90" s="261"/>
      <c r="J90" s="261"/>
      <c r="CB90" s="265"/>
      <c r="CC90" s="266"/>
      <c r="CE90" s="261"/>
      <c r="CL90" s="52"/>
    </row>
    <row r="91" spans="2:90" x14ac:dyDescent="0.3">
      <c r="B91" s="267"/>
      <c r="C91" s="267"/>
      <c r="D91" s="267"/>
      <c r="E91" s="267"/>
      <c r="F91" s="267"/>
      <c r="G91" s="267"/>
      <c r="H91" s="267"/>
      <c r="I91" s="267"/>
      <c r="J91" s="267"/>
      <c r="CC91" s="268"/>
      <c r="CD91" s="269"/>
      <c r="CE91" s="261"/>
    </row>
    <row r="92" spans="2:90" s="270" customFormat="1" ht="45.75" hidden="1" customHeight="1" x14ac:dyDescent="0.3">
      <c r="B92" s="271" t="s">
        <v>112</v>
      </c>
      <c r="C92" s="272"/>
      <c r="D92" s="272"/>
      <c r="E92" s="272"/>
      <c r="F92" s="272"/>
      <c r="G92" s="272"/>
      <c r="H92" s="272"/>
      <c r="I92" s="272"/>
      <c r="J92" s="272"/>
      <c r="K92" s="272"/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  <c r="AM92" s="272"/>
      <c r="AN92" s="272"/>
      <c r="AO92" s="272"/>
      <c r="AP92" s="272"/>
      <c r="AQ92" s="272"/>
      <c r="AR92" s="272"/>
      <c r="AS92" s="272"/>
      <c r="AT92" s="272"/>
      <c r="AU92" s="272"/>
      <c r="AV92" s="272"/>
      <c r="AW92" s="272"/>
      <c r="AX92" s="272"/>
      <c r="AY92" s="272"/>
      <c r="AZ92" s="272"/>
      <c r="BA92" s="272"/>
      <c r="BB92" s="272"/>
      <c r="BC92" s="272"/>
      <c r="BD92" s="272"/>
      <c r="BE92" s="272"/>
      <c r="BF92" s="272"/>
      <c r="BG92" s="272"/>
      <c r="BH92" s="272"/>
      <c r="BI92" s="272"/>
      <c r="BJ92" s="272"/>
      <c r="BK92" s="272"/>
      <c r="BL92" s="272"/>
      <c r="BM92" s="272"/>
      <c r="BN92" s="272"/>
      <c r="BO92" s="272"/>
      <c r="BP92" s="272"/>
      <c r="BQ92" s="272"/>
      <c r="BR92" s="272"/>
      <c r="BS92" s="272"/>
      <c r="BT92" s="272"/>
      <c r="BU92" s="272"/>
      <c r="BV92" s="272"/>
      <c r="BW92" s="272"/>
      <c r="BX92" s="272"/>
      <c r="BY92" s="272"/>
      <c r="BZ92" s="272"/>
      <c r="CA92" s="273"/>
      <c r="CB92" s="274" t="s">
        <v>113</v>
      </c>
      <c r="CC92" s="269" t="e">
        <f>ROUND((AK52*AZ52+AK53*AZ53),2)-BN55</f>
        <v>#VALUE!</v>
      </c>
      <c r="CE92" s="275"/>
      <c r="CF92" s="275"/>
      <c r="CG92" s="275"/>
      <c r="CH92" s="275"/>
      <c r="CI92" s="275"/>
      <c r="CJ92" s="275"/>
      <c r="CK92" s="275"/>
      <c r="CL92" s="276"/>
    </row>
    <row r="93" spans="2:90" s="270" customFormat="1" ht="27" hidden="1" customHeight="1" x14ac:dyDescent="0.3">
      <c r="B93" s="277" t="s">
        <v>114</v>
      </c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278"/>
      <c r="V93" s="278"/>
      <c r="W93" s="278"/>
      <c r="X93" s="278"/>
      <c r="Y93" s="278"/>
      <c r="Z93" s="278"/>
      <c r="AA93" s="278"/>
      <c r="AB93" s="278"/>
      <c r="AC93" s="278"/>
      <c r="AD93" s="278"/>
      <c r="AE93" s="278"/>
      <c r="AF93" s="278"/>
      <c r="AG93" s="278"/>
      <c r="AH93" s="278"/>
      <c r="AI93" s="278"/>
      <c r="AJ93" s="278"/>
      <c r="AK93" s="278"/>
      <c r="AL93" s="278"/>
      <c r="AM93" s="278"/>
      <c r="AN93" s="278"/>
      <c r="AO93" s="278"/>
      <c r="AP93" s="278"/>
      <c r="AQ93" s="278"/>
      <c r="AR93" s="278"/>
      <c r="AS93" s="278"/>
      <c r="AT93" s="279" t="s">
        <v>115</v>
      </c>
      <c r="AU93" s="279"/>
      <c r="AV93" s="278"/>
      <c r="AW93" s="278"/>
      <c r="AX93" s="278"/>
      <c r="AY93" s="278"/>
      <c r="AZ93" s="278"/>
      <c r="BA93" s="278"/>
      <c r="BB93" s="278"/>
      <c r="BC93" s="278"/>
      <c r="BD93" s="278"/>
      <c r="BE93" s="278"/>
      <c r="BF93" s="278"/>
      <c r="BG93" s="278"/>
      <c r="BH93" s="278"/>
      <c r="BI93" s="278"/>
      <c r="BJ93" s="278"/>
      <c r="BK93" s="278"/>
      <c r="BL93" s="278"/>
      <c r="BM93" s="278"/>
      <c r="BN93" s="934" t="s">
        <v>116</v>
      </c>
      <c r="BO93" s="934"/>
      <c r="BP93" s="934"/>
      <c r="BQ93" s="934"/>
      <c r="BR93" s="934"/>
      <c r="BS93" s="934"/>
      <c r="BT93" s="934"/>
      <c r="BU93" s="934"/>
      <c r="BV93" s="934"/>
      <c r="BW93" s="934"/>
      <c r="BX93" s="934"/>
      <c r="BY93" s="934"/>
      <c r="BZ93" s="934"/>
      <c r="CA93" s="935"/>
      <c r="CB93" s="280"/>
      <c r="CC93" s="281"/>
      <c r="CE93" s="275"/>
      <c r="CF93" s="275"/>
      <c r="CG93" s="275"/>
      <c r="CH93" s="275"/>
      <c r="CI93" s="282"/>
      <c r="CJ93" s="283"/>
      <c r="CK93" s="281"/>
      <c r="CL93" s="276"/>
    </row>
  </sheetData>
  <mergeCells count="182">
    <mergeCell ref="CG86:CH86"/>
    <mergeCell ref="BN93:CA93"/>
    <mergeCell ref="N62:O62"/>
    <mergeCell ref="AH62:AI62"/>
    <mergeCell ref="AZ62:BA62"/>
    <mergeCell ref="Z64:CA64"/>
    <mergeCell ref="AJ65:BM65"/>
    <mergeCell ref="AN66:BI66"/>
    <mergeCell ref="B55:AY55"/>
    <mergeCell ref="AZ55:BM55"/>
    <mergeCell ref="BN55:CA55"/>
    <mergeCell ref="J57:V57"/>
    <mergeCell ref="W57:BZ57"/>
    <mergeCell ref="CI57:CK57"/>
    <mergeCell ref="Y59:AE59"/>
    <mergeCell ref="AU59:BA59"/>
    <mergeCell ref="BQ59:BW59"/>
    <mergeCell ref="AP51:AY51"/>
    <mergeCell ref="AZ51:BM51"/>
    <mergeCell ref="BN51:CA51"/>
    <mergeCell ref="T52:AE52"/>
    <mergeCell ref="AK52:AO52"/>
    <mergeCell ref="AP52:AY52"/>
    <mergeCell ref="AZ52:BM52"/>
    <mergeCell ref="BN52:CA52"/>
    <mergeCell ref="T53:AE53"/>
    <mergeCell ref="AK53:AO53"/>
    <mergeCell ref="AP53:AY53"/>
    <mergeCell ref="AZ53:BM53"/>
    <mergeCell ref="BN53:CA53"/>
    <mergeCell ref="AP48:AY48"/>
    <mergeCell ref="AZ48:BM48"/>
    <mergeCell ref="BN48:CA48"/>
    <mergeCell ref="AP49:AY49"/>
    <mergeCell ref="AZ49:BM49"/>
    <mergeCell ref="BN49:CA49"/>
    <mergeCell ref="AP50:AY50"/>
    <mergeCell ref="AZ50:BM50"/>
    <mergeCell ref="BN50:CA50"/>
    <mergeCell ref="AP45:AY45"/>
    <mergeCell ref="AZ45:BM45"/>
    <mergeCell ref="BN45:CA45"/>
    <mergeCell ref="AP46:AY46"/>
    <mergeCell ref="AZ46:BM46"/>
    <mergeCell ref="BN46:CA46"/>
    <mergeCell ref="AP47:AY47"/>
    <mergeCell ref="AZ47:BM47"/>
    <mergeCell ref="BN47:CA47"/>
    <mergeCell ref="AP42:AY42"/>
    <mergeCell ref="AZ42:BM42"/>
    <mergeCell ref="BN42:CA42"/>
    <mergeCell ref="AP43:AY43"/>
    <mergeCell ref="AZ43:BM43"/>
    <mergeCell ref="BN43:CA43"/>
    <mergeCell ref="AP44:AY44"/>
    <mergeCell ref="AZ44:BM44"/>
    <mergeCell ref="BN44:CA44"/>
    <mergeCell ref="AP39:AY39"/>
    <mergeCell ref="AZ39:BM39"/>
    <mergeCell ref="BN39:CA39"/>
    <mergeCell ref="AP40:AY40"/>
    <mergeCell ref="AZ40:BM40"/>
    <mergeCell ref="BN40:CA40"/>
    <mergeCell ref="AP41:AY41"/>
    <mergeCell ref="AZ41:BM41"/>
    <mergeCell ref="BN41:CA41"/>
    <mergeCell ref="AP36:AY36"/>
    <mergeCell ref="AZ36:BM36"/>
    <mergeCell ref="BN36:CA36"/>
    <mergeCell ref="AP37:AY37"/>
    <mergeCell ref="AZ37:BM37"/>
    <mergeCell ref="BN37:CA37"/>
    <mergeCell ref="AP38:AY38"/>
    <mergeCell ref="AZ38:BM38"/>
    <mergeCell ref="BN38:CA38"/>
    <mergeCell ref="AP33:AY33"/>
    <mergeCell ref="AZ33:BM33"/>
    <mergeCell ref="BN33:CA33"/>
    <mergeCell ref="AP34:AY34"/>
    <mergeCell ref="AZ34:BM34"/>
    <mergeCell ref="BN34:CA34"/>
    <mergeCell ref="AP35:AY35"/>
    <mergeCell ref="AZ35:BM35"/>
    <mergeCell ref="BN35:CA35"/>
    <mergeCell ref="AP30:AY30"/>
    <mergeCell ref="AZ30:BM30"/>
    <mergeCell ref="BN30:CA30"/>
    <mergeCell ref="AP31:AY31"/>
    <mergeCell ref="AZ31:BM31"/>
    <mergeCell ref="BN31:CA31"/>
    <mergeCell ref="AP32:AY32"/>
    <mergeCell ref="AZ32:BM32"/>
    <mergeCell ref="BN32:CA32"/>
    <mergeCell ref="B28:AO29"/>
    <mergeCell ref="AP28:AY28"/>
    <mergeCell ref="AZ28:BM29"/>
    <mergeCell ref="BN28:CA28"/>
    <mergeCell ref="CB28:CB29"/>
    <mergeCell ref="CE28:CH29"/>
    <mergeCell ref="CJ28:CJ29"/>
    <mergeCell ref="AP29:AY29"/>
    <mergeCell ref="BN29:CA29"/>
    <mergeCell ref="CJ15:CK15"/>
    <mergeCell ref="B17:G17"/>
    <mergeCell ref="H17:BZ17"/>
    <mergeCell ref="CB17:CC17"/>
    <mergeCell ref="J20:K20"/>
    <mergeCell ref="U20:V20"/>
    <mergeCell ref="W20:AE20"/>
    <mergeCell ref="AG20:AH20"/>
    <mergeCell ref="AI20:AW20"/>
    <mergeCell ref="AX20:AY20"/>
    <mergeCell ref="BJ20:BK20"/>
    <mergeCell ref="CF20:CF23"/>
    <mergeCell ref="B21:Q23"/>
    <mergeCell ref="U22:V24"/>
    <mergeCell ref="W22:AE24"/>
    <mergeCell ref="AG22:AH24"/>
    <mergeCell ref="AI22:AS24"/>
    <mergeCell ref="AX22:AY24"/>
    <mergeCell ref="AZ22:BH24"/>
    <mergeCell ref="B24:Q26"/>
    <mergeCell ref="B15:G15"/>
    <mergeCell ref="H15:AG15"/>
    <mergeCell ref="BD15:BE15"/>
    <mergeCell ref="BG15:BH15"/>
    <mergeCell ref="BI15:BJ15"/>
    <mergeCell ref="BK15:BL15"/>
    <mergeCell ref="BM15:BN15"/>
    <mergeCell ref="BP15:BQ15"/>
    <mergeCell ref="BR15:BS15"/>
    <mergeCell ref="B10:H10"/>
    <mergeCell ref="I10:BZ10"/>
    <mergeCell ref="AW13:AX13"/>
    <mergeCell ref="AZ13:BA13"/>
    <mergeCell ref="BB13:BC13"/>
    <mergeCell ref="BD13:BE13"/>
    <mergeCell ref="BF13:BG13"/>
    <mergeCell ref="BI13:BJ13"/>
    <mergeCell ref="BK13:BL13"/>
    <mergeCell ref="BM13:BN13"/>
    <mergeCell ref="BO13:BP13"/>
    <mergeCell ref="BQ13:BR13"/>
    <mergeCell ref="BT13:BU13"/>
    <mergeCell ref="BV13:BW13"/>
    <mergeCell ref="BY13:BZ13"/>
    <mergeCell ref="BT15:BU15"/>
    <mergeCell ref="BV15:BW15"/>
    <mergeCell ref="BY15:BZ15"/>
    <mergeCell ref="CJ6:CK6"/>
    <mergeCell ref="B8:H8"/>
    <mergeCell ref="I8:AH8"/>
    <mergeCell ref="BD8:BE8"/>
    <mergeCell ref="BG8:BH8"/>
    <mergeCell ref="BI8:BJ8"/>
    <mergeCell ref="BK8:BL8"/>
    <mergeCell ref="BM8:BN8"/>
    <mergeCell ref="BP8:BQ8"/>
    <mergeCell ref="BR8:BS8"/>
    <mergeCell ref="BT8:BU8"/>
    <mergeCell ref="BV8:BW8"/>
    <mergeCell ref="BY8:BZ8"/>
    <mergeCell ref="B1:CA2"/>
    <mergeCell ref="B3:BN3"/>
    <mergeCell ref="BO3:BS3"/>
    <mergeCell ref="BT3:CA3"/>
    <mergeCell ref="B4:BN4"/>
    <mergeCell ref="BO4:BS4"/>
    <mergeCell ref="BT4:CA4"/>
    <mergeCell ref="AW6:AX6"/>
    <mergeCell ref="AZ6:BA6"/>
    <mergeCell ref="BB6:BC6"/>
    <mergeCell ref="BD6:BE6"/>
    <mergeCell ref="BF6:BG6"/>
    <mergeCell ref="BI6:BJ6"/>
    <mergeCell ref="BK6:BL6"/>
    <mergeCell ref="BM6:BN6"/>
    <mergeCell ref="BO6:BP6"/>
    <mergeCell ref="BQ6:BR6"/>
    <mergeCell ref="BT6:BU6"/>
    <mergeCell ref="BV6:BW6"/>
    <mergeCell ref="BY6:BZ6"/>
  </mergeCells>
  <dataValidations count="2">
    <dataValidation type="list" allowBlank="1" showInputMessage="1" showErrorMessage="1" sqref="B1:CA2" xr:uid="{00000000-0002-0000-0400-000000000000}">
      <formula1>"ฉบับที่ 1 (สำหรับผู้ถูกหักภาษี ณ ที่จ่าย ใช้แนบพร้อมกับแบบแสดงรายการภาษี),ฉบับที่ 2 (สำหรับผู้ถูกหักภาษี ณ ที่จ่าย เก็บไว้เป็นหลักฐาน),ฉบับที่ 3 (สำหรับแนบพร้อมกับแบบแสดงรายการภาษี),ฉบับที่ 4 (สำหรับแนบใบสำคัญ)"</formula1>
    </dataValidation>
    <dataValidation type="list" allowBlank="1" showInputMessage="1" showErrorMessage="1" sqref="U20:V20 U22:V24 AG22 AG20:AH20 BJ20:BK20 AX20:AY20 AX22 J62 N62:O62 AH62:AI62 AZ62:BA62" xr:uid="{00000000-0002-0000-0400-000001000000}">
      <formula1>"P, "</formula1>
    </dataValidation>
  </dataValidations>
  <printOptions horizontalCentered="1" verticalCentered="1"/>
  <pageMargins left="7.874015748031496E-2" right="0" top="0.19685039370078741" bottom="0.19685039370078741" header="0.19685039370078741" footer="0.19685039370078741"/>
  <pageSetup paperSize="9" scale="96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CL93"/>
  <sheetViews>
    <sheetView showGridLines="0" workbookViewId="0">
      <selection activeCell="CO51" sqref="CO51:DG59"/>
    </sheetView>
  </sheetViews>
  <sheetFormatPr defaultColWidth="9" defaultRowHeight="20.6" x14ac:dyDescent="0.3"/>
  <cols>
    <col min="1" max="8" width="0.5703125" style="40" customWidth="1"/>
    <col min="9" max="9" width="1.42578125" style="40" customWidth="1"/>
    <col min="10" max="10" width="1.85546875" style="40" customWidth="1"/>
    <col min="11" max="11" width="6.140625" style="40" customWidth="1"/>
    <col min="12" max="12" width="6.42578125" style="40" customWidth="1"/>
    <col min="13" max="80" width="1" style="40" customWidth="1"/>
    <col min="81" max="81" width="16.7109375" style="40" customWidth="1"/>
    <col min="82" max="82" width="9.28515625" style="40" customWidth="1"/>
    <col min="83" max="83" width="9.140625" style="47" customWidth="1"/>
    <col min="84" max="84" width="9" style="47" customWidth="1"/>
    <col min="85" max="85" width="12.85546875" style="47" customWidth="1"/>
    <col min="86" max="86" width="16" style="47" customWidth="1"/>
    <col min="87" max="89" width="15.42578125" style="47" customWidth="1"/>
    <col min="90" max="90" width="6.7109375" style="52" customWidth="1"/>
    <col min="91" max="16384" width="9" style="40"/>
  </cols>
  <sheetData>
    <row r="1" spans="2:90" s="29" customFormat="1" ht="8.25" customHeight="1" x14ac:dyDescent="0.3">
      <c r="B1" s="860" t="s">
        <v>119</v>
      </c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  <c r="N1" s="860"/>
      <c r="O1" s="860"/>
      <c r="P1" s="860"/>
      <c r="Q1" s="860"/>
      <c r="R1" s="860"/>
      <c r="S1" s="860"/>
      <c r="T1" s="860"/>
      <c r="U1" s="860"/>
      <c r="V1" s="860"/>
      <c r="W1" s="860"/>
      <c r="X1" s="860"/>
      <c r="Y1" s="860"/>
      <c r="Z1" s="860"/>
      <c r="AA1" s="860"/>
      <c r="AB1" s="860"/>
      <c r="AC1" s="860"/>
      <c r="AD1" s="860"/>
      <c r="AE1" s="860"/>
      <c r="AF1" s="860"/>
      <c r="AG1" s="860"/>
      <c r="AH1" s="860"/>
      <c r="AI1" s="860"/>
      <c r="AJ1" s="860"/>
      <c r="AK1" s="860"/>
      <c r="AL1" s="860"/>
      <c r="AM1" s="860"/>
      <c r="AN1" s="860"/>
      <c r="AO1" s="860"/>
      <c r="AP1" s="860"/>
      <c r="AQ1" s="860"/>
      <c r="AR1" s="860"/>
      <c r="AS1" s="860"/>
      <c r="AT1" s="860"/>
      <c r="AU1" s="860"/>
      <c r="AV1" s="860"/>
      <c r="AW1" s="860"/>
      <c r="AX1" s="860"/>
      <c r="AY1" s="860"/>
      <c r="AZ1" s="860"/>
      <c r="BA1" s="860"/>
      <c r="BB1" s="860"/>
      <c r="BC1" s="860"/>
      <c r="BD1" s="860"/>
      <c r="BE1" s="860"/>
      <c r="BF1" s="860"/>
      <c r="BG1" s="860"/>
      <c r="BH1" s="860"/>
      <c r="BI1" s="860"/>
      <c r="BJ1" s="860"/>
      <c r="BK1" s="860"/>
      <c r="BL1" s="860"/>
      <c r="BM1" s="860"/>
      <c r="BN1" s="860"/>
      <c r="BO1" s="860"/>
      <c r="BP1" s="860"/>
      <c r="BQ1" s="860"/>
      <c r="BR1" s="860"/>
      <c r="BS1" s="860"/>
      <c r="BT1" s="860"/>
      <c r="BU1" s="860"/>
      <c r="BV1" s="860"/>
      <c r="BW1" s="860"/>
      <c r="BX1" s="860"/>
      <c r="BY1" s="860"/>
      <c r="BZ1" s="860"/>
      <c r="CA1" s="860"/>
      <c r="CE1" s="30"/>
      <c r="CF1" s="30"/>
      <c r="CG1" s="30"/>
      <c r="CH1" s="30"/>
      <c r="CI1" s="30"/>
      <c r="CJ1" s="30"/>
      <c r="CK1" s="30"/>
      <c r="CL1" s="31"/>
    </row>
    <row r="2" spans="2:90" s="29" customFormat="1" ht="8.25" customHeight="1" x14ac:dyDescent="0.3">
      <c r="B2" s="860"/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  <c r="P2" s="860"/>
      <c r="Q2" s="860"/>
      <c r="R2" s="860"/>
      <c r="S2" s="860"/>
      <c r="T2" s="860"/>
      <c r="U2" s="860"/>
      <c r="V2" s="860"/>
      <c r="W2" s="860"/>
      <c r="X2" s="860"/>
      <c r="Y2" s="860"/>
      <c r="Z2" s="860"/>
      <c r="AA2" s="860"/>
      <c r="AB2" s="860"/>
      <c r="AC2" s="860"/>
      <c r="AD2" s="860"/>
      <c r="AE2" s="860"/>
      <c r="AF2" s="860"/>
      <c r="AG2" s="860"/>
      <c r="AH2" s="860"/>
      <c r="AI2" s="860"/>
      <c r="AJ2" s="860"/>
      <c r="AK2" s="860"/>
      <c r="AL2" s="860"/>
      <c r="AM2" s="860"/>
      <c r="AN2" s="860"/>
      <c r="AO2" s="860"/>
      <c r="AP2" s="860"/>
      <c r="AQ2" s="860"/>
      <c r="AR2" s="860"/>
      <c r="AS2" s="860"/>
      <c r="AT2" s="860"/>
      <c r="AU2" s="860"/>
      <c r="AV2" s="860"/>
      <c r="AW2" s="860"/>
      <c r="AX2" s="860"/>
      <c r="AY2" s="860"/>
      <c r="AZ2" s="860"/>
      <c r="BA2" s="860"/>
      <c r="BB2" s="860"/>
      <c r="BC2" s="860"/>
      <c r="BD2" s="860"/>
      <c r="BE2" s="860"/>
      <c r="BF2" s="860"/>
      <c r="BG2" s="860"/>
      <c r="BH2" s="860"/>
      <c r="BI2" s="860"/>
      <c r="BJ2" s="860"/>
      <c r="BK2" s="860"/>
      <c r="BL2" s="860"/>
      <c r="BM2" s="860"/>
      <c r="BN2" s="860"/>
      <c r="BO2" s="860"/>
      <c r="BP2" s="860"/>
      <c r="BQ2" s="860"/>
      <c r="BR2" s="860"/>
      <c r="BS2" s="860"/>
      <c r="BT2" s="860"/>
      <c r="BU2" s="860"/>
      <c r="BV2" s="860"/>
      <c r="BW2" s="860"/>
      <c r="BX2" s="860"/>
      <c r="BY2" s="860"/>
      <c r="BZ2" s="860"/>
      <c r="CA2" s="860"/>
      <c r="CB2" s="30"/>
      <c r="CC2" s="30"/>
      <c r="CE2" s="30"/>
      <c r="CF2" s="30"/>
      <c r="CG2" s="30"/>
      <c r="CH2" s="30"/>
      <c r="CI2" s="30"/>
      <c r="CJ2" s="30"/>
      <c r="CK2" s="30"/>
      <c r="CL2" s="31"/>
    </row>
    <row r="3" spans="2:90" s="32" customFormat="1" ht="17.25" customHeight="1" x14ac:dyDescent="0.35">
      <c r="B3" s="861" t="s">
        <v>37</v>
      </c>
      <c r="C3" s="861"/>
      <c r="D3" s="861"/>
      <c r="E3" s="861"/>
      <c r="F3" s="861"/>
      <c r="G3" s="861"/>
      <c r="H3" s="861"/>
      <c r="I3" s="861"/>
      <c r="J3" s="861"/>
      <c r="K3" s="861"/>
      <c r="L3" s="861"/>
      <c r="M3" s="861"/>
      <c r="N3" s="861"/>
      <c r="O3" s="861"/>
      <c r="P3" s="861"/>
      <c r="Q3" s="861"/>
      <c r="R3" s="861"/>
      <c r="S3" s="861"/>
      <c r="T3" s="861"/>
      <c r="U3" s="861"/>
      <c r="V3" s="861"/>
      <c r="W3" s="861"/>
      <c r="X3" s="861"/>
      <c r="Y3" s="861"/>
      <c r="Z3" s="861"/>
      <c r="AA3" s="861"/>
      <c r="AB3" s="861"/>
      <c r="AC3" s="861"/>
      <c r="AD3" s="861"/>
      <c r="AE3" s="861"/>
      <c r="AF3" s="861"/>
      <c r="AG3" s="861"/>
      <c r="AH3" s="861"/>
      <c r="AI3" s="861"/>
      <c r="AJ3" s="861"/>
      <c r="AK3" s="861"/>
      <c r="AL3" s="861"/>
      <c r="AM3" s="861"/>
      <c r="AN3" s="861"/>
      <c r="AO3" s="861"/>
      <c r="AP3" s="861"/>
      <c r="AQ3" s="861"/>
      <c r="AR3" s="861"/>
      <c r="AS3" s="861"/>
      <c r="AT3" s="861"/>
      <c r="AU3" s="861"/>
      <c r="AV3" s="861"/>
      <c r="AW3" s="861"/>
      <c r="AX3" s="861"/>
      <c r="AY3" s="861"/>
      <c r="AZ3" s="861"/>
      <c r="BA3" s="861"/>
      <c r="BB3" s="861"/>
      <c r="BC3" s="861"/>
      <c r="BD3" s="861"/>
      <c r="BE3" s="861"/>
      <c r="BF3" s="861"/>
      <c r="BG3" s="861"/>
      <c r="BH3" s="861"/>
      <c r="BI3" s="861"/>
      <c r="BJ3" s="861"/>
      <c r="BK3" s="861"/>
      <c r="BL3" s="861"/>
      <c r="BM3" s="861"/>
      <c r="BN3" s="861"/>
      <c r="BO3" s="862" t="s">
        <v>38</v>
      </c>
      <c r="BP3" s="862"/>
      <c r="BQ3" s="862"/>
      <c r="BR3" s="862"/>
      <c r="BS3" s="862"/>
      <c r="BT3" s="863" t="e">
        <f>IF($J20="","",VLOOKUP($J20,DT!$A$5:$Q$200,139))</f>
        <v>#REF!</v>
      </c>
      <c r="BU3" s="863"/>
      <c r="BV3" s="863"/>
      <c r="BW3" s="863"/>
      <c r="BX3" s="863"/>
      <c r="BY3" s="863"/>
      <c r="BZ3" s="863"/>
      <c r="CA3" s="863"/>
      <c r="CB3" s="33"/>
      <c r="CC3" s="33"/>
      <c r="CD3" s="34"/>
      <c r="CE3" s="33"/>
      <c r="CF3" s="33"/>
      <c r="CG3" s="33"/>
      <c r="CH3" s="35"/>
      <c r="CI3" s="33"/>
      <c r="CJ3" s="33"/>
      <c r="CK3" s="36"/>
      <c r="CL3" s="37"/>
    </row>
    <row r="4" spans="2:90" s="32" customFormat="1" ht="15.75" customHeight="1" x14ac:dyDescent="0.35">
      <c r="B4" s="864" t="s">
        <v>39</v>
      </c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  <c r="P4" s="864"/>
      <c r="Q4" s="864"/>
      <c r="R4" s="864"/>
      <c r="S4" s="864"/>
      <c r="T4" s="864"/>
      <c r="U4" s="864"/>
      <c r="V4" s="864"/>
      <c r="W4" s="864"/>
      <c r="X4" s="864"/>
      <c r="Y4" s="864"/>
      <c r="Z4" s="864"/>
      <c r="AA4" s="864"/>
      <c r="AB4" s="864"/>
      <c r="AC4" s="864"/>
      <c r="AD4" s="864"/>
      <c r="AE4" s="864"/>
      <c r="AF4" s="864"/>
      <c r="AG4" s="864"/>
      <c r="AH4" s="864"/>
      <c r="AI4" s="864"/>
      <c r="AJ4" s="864"/>
      <c r="AK4" s="864"/>
      <c r="AL4" s="864"/>
      <c r="AM4" s="864"/>
      <c r="AN4" s="864"/>
      <c r="AO4" s="864"/>
      <c r="AP4" s="864"/>
      <c r="AQ4" s="864"/>
      <c r="AR4" s="864"/>
      <c r="AS4" s="864"/>
      <c r="AT4" s="864"/>
      <c r="AU4" s="864"/>
      <c r="AV4" s="864"/>
      <c r="AW4" s="864"/>
      <c r="AX4" s="864"/>
      <c r="AY4" s="864"/>
      <c r="AZ4" s="864"/>
      <c r="BA4" s="864"/>
      <c r="BB4" s="864"/>
      <c r="BC4" s="864"/>
      <c r="BD4" s="864"/>
      <c r="BE4" s="864"/>
      <c r="BF4" s="864"/>
      <c r="BG4" s="864"/>
      <c r="BH4" s="864"/>
      <c r="BI4" s="864"/>
      <c r="BJ4" s="864"/>
      <c r="BK4" s="864"/>
      <c r="BL4" s="864"/>
      <c r="BM4" s="864"/>
      <c r="BN4" s="864"/>
      <c r="BO4" s="865" t="s">
        <v>40</v>
      </c>
      <c r="BP4" s="865"/>
      <c r="BQ4" s="865"/>
      <c r="BR4" s="865"/>
      <c r="BS4" s="865"/>
      <c r="BT4" s="866" t="e">
        <f>IF($J20="","",VLOOKUP($J20,DT!$A$5:$Q$200,140))</f>
        <v>#REF!</v>
      </c>
      <c r="BU4" s="867"/>
      <c r="BV4" s="867"/>
      <c r="BW4" s="867"/>
      <c r="BX4" s="867"/>
      <c r="BY4" s="867"/>
      <c r="BZ4" s="867"/>
      <c r="CA4" s="867"/>
      <c r="CB4" s="33"/>
      <c r="CC4" s="33"/>
      <c r="CD4" s="38"/>
      <c r="CE4" s="33"/>
      <c r="CF4" s="33"/>
      <c r="CG4" s="33"/>
      <c r="CH4" s="33"/>
      <c r="CI4" s="33"/>
      <c r="CJ4" s="33"/>
      <c r="CK4" s="39"/>
      <c r="CL4" s="37"/>
    </row>
    <row r="5" spans="2:90" ht="1.5" customHeight="1" x14ac:dyDescent="0.3">
      <c r="B5" s="41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3"/>
      <c r="AW5" s="44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5"/>
      <c r="CA5" s="46"/>
      <c r="CB5" s="47"/>
      <c r="CC5" s="47"/>
      <c r="CD5" s="48"/>
      <c r="CH5" s="49"/>
      <c r="CJ5" s="50"/>
      <c r="CK5" s="51"/>
    </row>
    <row r="6" spans="2:90" ht="20.149999999999999" customHeight="1" x14ac:dyDescent="0.6">
      <c r="B6" s="53" t="s">
        <v>41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47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6" t="s">
        <v>42</v>
      </c>
      <c r="AV6" s="55"/>
      <c r="AW6" s="868" t="str">
        <f>MID(DATA!$D$2,1,1)</f>
        <v>0</v>
      </c>
      <c r="AX6" s="869"/>
      <c r="AY6" s="305"/>
      <c r="AZ6" s="868" t="str">
        <f>MID(DATA!$D$2,2,1)</f>
        <v>1</v>
      </c>
      <c r="BA6" s="869"/>
      <c r="BB6" s="868" t="str">
        <f>MID(DATA!$D$2,3,1)</f>
        <v>0</v>
      </c>
      <c r="BC6" s="869"/>
      <c r="BD6" s="868" t="str">
        <f>MID(DATA!$D$2,4,1)</f>
        <v>5</v>
      </c>
      <c r="BE6" s="869"/>
      <c r="BF6" s="868" t="str">
        <f>MID(DATA!$D$2,5,1)</f>
        <v>5</v>
      </c>
      <c r="BG6" s="869"/>
      <c r="BH6" s="305"/>
      <c r="BI6" s="868" t="str">
        <f>MID(DATA!$D$2,6,1)</f>
        <v>5</v>
      </c>
      <c r="BJ6" s="869"/>
      <c r="BK6" s="868" t="str">
        <f>MID(DATA!$D$2,7,1)</f>
        <v>1</v>
      </c>
      <c r="BL6" s="869"/>
      <c r="BM6" s="868" t="str">
        <f>MID(DATA!$D$2,8,1)</f>
        <v>2</v>
      </c>
      <c r="BN6" s="869"/>
      <c r="BO6" s="868" t="str">
        <f>MID(DATA!$D$2,9,1)</f>
        <v>3</v>
      </c>
      <c r="BP6" s="869"/>
      <c r="BQ6" s="868" t="str">
        <f>MID(DATA!$D$2,10,1)</f>
        <v>4</v>
      </c>
      <c r="BR6" s="869"/>
      <c r="BS6" s="305"/>
      <c r="BT6" s="868" t="str">
        <f>MID(DATA!$D$2,11,1)</f>
        <v>5</v>
      </c>
      <c r="BU6" s="869"/>
      <c r="BV6" s="868" t="str">
        <f>MID(DATA!$D$2,12,1)</f>
        <v>6</v>
      </c>
      <c r="BW6" s="869"/>
      <c r="BX6" s="305"/>
      <c r="BY6" s="868" t="str">
        <f>MID(DATA!$D$2,13,1)</f>
        <v>7</v>
      </c>
      <c r="BZ6" s="869"/>
      <c r="CA6" s="57"/>
      <c r="CB6" s="47"/>
      <c r="CC6" s="47"/>
      <c r="CE6" s="54"/>
      <c r="CF6" s="54"/>
      <c r="CG6" s="54"/>
      <c r="CH6" s="54"/>
      <c r="CI6" s="58"/>
      <c r="CJ6" s="870"/>
      <c r="CK6" s="870"/>
    </row>
    <row r="7" spans="2:90" ht="2.25" customHeight="1" x14ac:dyDescent="0.6"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47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47"/>
      <c r="AX7" s="56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57"/>
      <c r="CB7" s="47"/>
      <c r="CC7" s="47"/>
      <c r="CE7" s="54"/>
      <c r="CF7" s="54"/>
      <c r="CG7" s="54"/>
      <c r="CH7" s="54"/>
      <c r="CI7" s="58"/>
      <c r="CJ7" s="59"/>
      <c r="CK7" s="59"/>
    </row>
    <row r="8" spans="2:90" s="60" customFormat="1" ht="20.149999999999999" customHeight="1" x14ac:dyDescent="0.7">
      <c r="B8" s="871" t="s">
        <v>43</v>
      </c>
      <c r="C8" s="872"/>
      <c r="D8" s="872"/>
      <c r="E8" s="872"/>
      <c r="F8" s="872"/>
      <c r="G8" s="872"/>
      <c r="H8" s="872"/>
      <c r="I8" s="873" t="str">
        <f>+DATA!D7</f>
        <v>บริษัท รักการเสียภาษี จำกัด</v>
      </c>
      <c r="J8" s="873"/>
      <c r="K8" s="873"/>
      <c r="L8" s="873"/>
      <c r="M8" s="873"/>
      <c r="N8" s="873"/>
      <c r="O8" s="873"/>
      <c r="P8" s="873"/>
      <c r="Q8" s="873"/>
      <c r="R8" s="873"/>
      <c r="S8" s="873"/>
      <c r="T8" s="873"/>
      <c r="U8" s="873"/>
      <c r="V8" s="873"/>
      <c r="W8" s="873"/>
      <c r="X8" s="873"/>
      <c r="Y8" s="873"/>
      <c r="Z8" s="873"/>
      <c r="AA8" s="873"/>
      <c r="AB8" s="873"/>
      <c r="AC8" s="873"/>
      <c r="AD8" s="873"/>
      <c r="AE8" s="873"/>
      <c r="AF8" s="873"/>
      <c r="AG8" s="873"/>
      <c r="AH8" s="873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Y8" s="61"/>
      <c r="AZ8" s="61"/>
      <c r="BA8" s="62" t="s">
        <v>44</v>
      </c>
      <c r="BB8" s="61"/>
      <c r="BC8" s="61"/>
      <c r="BD8" s="868" t="str">
        <f>MID(DATA!$D$3,1,1)</f>
        <v>1</v>
      </c>
      <c r="BE8" s="869"/>
      <c r="BF8" s="304"/>
      <c r="BG8" s="868" t="str">
        <f>MID(DATA!$D$3,3,1)</f>
        <v>3</v>
      </c>
      <c r="BH8" s="869"/>
      <c r="BI8" s="868" t="str">
        <f>MID(DATA!$D$3,4,1)</f>
        <v>4</v>
      </c>
      <c r="BJ8" s="869"/>
      <c r="BK8" s="868" t="str">
        <f>MID(DATA!$D$3,5,1)</f>
        <v>5</v>
      </c>
      <c r="BL8" s="869"/>
      <c r="BM8" s="868" t="str">
        <f>MID(DATA!$D$3,6,1)</f>
        <v>6</v>
      </c>
      <c r="BN8" s="869"/>
      <c r="BO8" s="304"/>
      <c r="BP8" s="868" t="str">
        <f>MID(DATA!$D$3,8,1)</f>
        <v>8</v>
      </c>
      <c r="BQ8" s="869"/>
      <c r="BR8" s="868" t="str">
        <f>MID(DATA!$D$3,9,1)</f>
        <v>9</v>
      </c>
      <c r="BS8" s="869"/>
      <c r="BT8" s="868" t="str">
        <f>MID(DATA!$D$3,10,1)</f>
        <v>0</v>
      </c>
      <c r="BU8" s="869"/>
      <c r="BV8" s="868" t="str">
        <f>MID(DATA!$D$3,11,1)</f>
        <v/>
      </c>
      <c r="BW8" s="869"/>
      <c r="BX8" s="304"/>
      <c r="BY8" s="868" t="str">
        <f>MID(DATA!$D$3,13,1)</f>
        <v/>
      </c>
      <c r="BZ8" s="869"/>
      <c r="CA8" s="63"/>
      <c r="CB8" s="64"/>
      <c r="CC8" s="64"/>
      <c r="CE8" s="64"/>
      <c r="CF8" s="61"/>
      <c r="CG8" s="61"/>
      <c r="CH8" s="61"/>
      <c r="CI8" s="64"/>
      <c r="CJ8" s="64"/>
      <c r="CK8" s="64"/>
      <c r="CL8" s="65"/>
    </row>
    <row r="9" spans="2:90" s="66" customFormat="1" ht="11.25" customHeight="1" x14ac:dyDescent="0.3">
      <c r="B9" s="67" t="s">
        <v>45</v>
      </c>
      <c r="C9" s="68"/>
      <c r="D9" s="68"/>
      <c r="E9" s="68"/>
      <c r="F9" s="68"/>
      <c r="G9" s="69"/>
      <c r="H9" s="70"/>
      <c r="I9" s="69"/>
      <c r="J9" s="69"/>
      <c r="K9" s="69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2"/>
      <c r="CB9" s="73"/>
      <c r="CC9" s="73"/>
      <c r="CE9" s="69"/>
      <c r="CF9" s="71"/>
      <c r="CG9" s="71"/>
      <c r="CH9" s="71"/>
      <c r="CI9" s="74"/>
      <c r="CJ9" s="73"/>
      <c r="CK9" s="73"/>
      <c r="CL9" s="75"/>
    </row>
    <row r="10" spans="2:90" s="60" customFormat="1" ht="20.149999999999999" customHeight="1" x14ac:dyDescent="0.3">
      <c r="B10" s="874" t="s">
        <v>6</v>
      </c>
      <c r="C10" s="875"/>
      <c r="D10" s="875"/>
      <c r="E10" s="875"/>
      <c r="F10" s="875"/>
      <c r="G10" s="875"/>
      <c r="H10" s="875"/>
      <c r="I10" s="876" t="s">
        <v>234</v>
      </c>
      <c r="J10" s="876"/>
      <c r="K10" s="876"/>
      <c r="L10" s="876"/>
      <c r="M10" s="876"/>
      <c r="N10" s="876"/>
      <c r="O10" s="876"/>
      <c r="P10" s="876"/>
      <c r="Q10" s="876"/>
      <c r="R10" s="876"/>
      <c r="S10" s="876"/>
      <c r="T10" s="876"/>
      <c r="U10" s="876"/>
      <c r="V10" s="876"/>
      <c r="W10" s="876"/>
      <c r="X10" s="876"/>
      <c r="Y10" s="876"/>
      <c r="Z10" s="876"/>
      <c r="AA10" s="876"/>
      <c r="AB10" s="876"/>
      <c r="AC10" s="876"/>
      <c r="AD10" s="876"/>
      <c r="AE10" s="876"/>
      <c r="AF10" s="876"/>
      <c r="AG10" s="876"/>
      <c r="AH10" s="876"/>
      <c r="AI10" s="876"/>
      <c r="AJ10" s="876"/>
      <c r="AK10" s="876"/>
      <c r="AL10" s="876"/>
      <c r="AM10" s="876"/>
      <c r="AN10" s="876"/>
      <c r="AO10" s="876"/>
      <c r="AP10" s="876"/>
      <c r="AQ10" s="876"/>
      <c r="AR10" s="876"/>
      <c r="AS10" s="876"/>
      <c r="AT10" s="876"/>
      <c r="AU10" s="876"/>
      <c r="AV10" s="876"/>
      <c r="AW10" s="876"/>
      <c r="AX10" s="876"/>
      <c r="AY10" s="876"/>
      <c r="AZ10" s="876"/>
      <c r="BA10" s="876"/>
      <c r="BB10" s="876"/>
      <c r="BC10" s="876"/>
      <c r="BD10" s="876"/>
      <c r="BE10" s="876"/>
      <c r="BF10" s="876"/>
      <c r="BG10" s="876"/>
      <c r="BH10" s="876"/>
      <c r="BI10" s="876"/>
      <c r="BJ10" s="876"/>
      <c r="BK10" s="876"/>
      <c r="BL10" s="876"/>
      <c r="BM10" s="876"/>
      <c r="BN10" s="876"/>
      <c r="BO10" s="876"/>
      <c r="BP10" s="876"/>
      <c r="BQ10" s="876"/>
      <c r="BR10" s="876"/>
      <c r="BS10" s="876"/>
      <c r="BT10" s="876"/>
      <c r="BU10" s="876"/>
      <c r="BV10" s="876"/>
      <c r="BW10" s="876"/>
      <c r="BX10" s="876"/>
      <c r="BY10" s="876"/>
      <c r="BZ10" s="876"/>
      <c r="CA10" s="63"/>
      <c r="CB10" s="78"/>
      <c r="CC10" s="78"/>
      <c r="CE10" s="64"/>
      <c r="CF10" s="61"/>
      <c r="CG10" s="61"/>
      <c r="CH10" s="61"/>
      <c r="CI10" s="64"/>
      <c r="CJ10" s="78"/>
      <c r="CK10" s="78"/>
      <c r="CL10" s="65"/>
    </row>
    <row r="11" spans="2:90" ht="11.25" customHeight="1" x14ac:dyDescent="0.3">
      <c r="B11" s="79" t="s">
        <v>46</v>
      </c>
      <c r="C11" s="80"/>
      <c r="D11" s="80"/>
      <c r="E11" s="80"/>
      <c r="F11" s="80"/>
      <c r="G11" s="81"/>
      <c r="H11" s="81"/>
      <c r="I11" s="81"/>
      <c r="J11" s="81"/>
      <c r="K11" s="82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3"/>
      <c r="CB11" s="47"/>
      <c r="CC11" s="47"/>
      <c r="CD11" s="84"/>
      <c r="CF11" s="85"/>
    </row>
    <row r="12" spans="2:90" ht="2.25" customHeight="1" x14ac:dyDescent="0.3">
      <c r="B12" s="86"/>
      <c r="C12" s="87"/>
      <c r="D12" s="87"/>
      <c r="E12" s="87"/>
      <c r="F12" s="87"/>
      <c r="G12" s="42"/>
      <c r="H12" s="42"/>
      <c r="I12" s="42"/>
      <c r="J12" s="42"/>
      <c r="K12" s="88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6"/>
      <c r="CB12" s="47"/>
      <c r="CC12" s="47"/>
      <c r="CD12" s="84"/>
      <c r="CF12" s="85"/>
    </row>
    <row r="13" spans="2:90" ht="20.149999999999999" customHeight="1" x14ac:dyDescent="0.3">
      <c r="B13" s="53" t="s">
        <v>47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47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6" t="s">
        <v>42</v>
      </c>
      <c r="AV13" s="54"/>
      <c r="AW13" s="877" t="str">
        <f>IF(ISNUMBER($J20),MID(LOOKUP($J20,DT!$A:$A,DT!$G:$G),1,1),"")</f>
        <v>5</v>
      </c>
      <c r="AX13" s="878"/>
      <c r="AY13" s="306"/>
      <c r="AZ13" s="877" t="str">
        <f>IF(ISNUMBER($J20),MID(LOOKUP($J20,DT!$A:$A,DT!$G:$G),2,1),"")</f>
        <v>3</v>
      </c>
      <c r="BA13" s="878"/>
      <c r="BB13" s="877" t="str">
        <f>IF(ISNUMBER($J20),MID(LOOKUP($J20,DT!$A:$A,DT!$G:$G),3,1),"")</f>
        <v>4</v>
      </c>
      <c r="BC13" s="878"/>
      <c r="BD13" s="877" t="str">
        <f>IF(ISNUMBER($J20),MID(LOOKUP($J20,DT!$A:$A,DT!$G:$G),4,1),"")</f>
        <v>0</v>
      </c>
      <c r="BE13" s="878"/>
      <c r="BF13" s="877" t="str">
        <f>IF(ISNUMBER($J20),MID(LOOKUP($J20,DT!$A:$A,DT!$G:$G),5,1),"")</f>
        <v>4</v>
      </c>
      <c r="BG13" s="878"/>
      <c r="BH13" s="306"/>
      <c r="BI13" s="877" t="str">
        <f>IF(ISNUMBER($J20),MID(LOOKUP($J20,DT!$A:$A,DT!$G:$G),6,1),"")</f>
        <v>0</v>
      </c>
      <c r="BJ13" s="878"/>
      <c r="BK13" s="877" t="str">
        <f>IF(ISNUMBER($J20),MID(LOOKUP($J20,DT!$A:$A,DT!$G:$G),7,1),"")</f>
        <v>0</v>
      </c>
      <c r="BL13" s="878"/>
      <c r="BM13" s="877" t="str">
        <f>IF(ISNUMBER($J20),MID(LOOKUP($J20,DT!$A:$A,DT!$G:$G),8,1),"")</f>
        <v>0</v>
      </c>
      <c r="BN13" s="878"/>
      <c r="BO13" s="877" t="str">
        <f>IF(ISNUMBER($J20),MID(LOOKUP($J20,DT!$A:$A,DT!$G:$G),9,1),"")</f>
        <v>7</v>
      </c>
      <c r="BP13" s="878"/>
      <c r="BQ13" s="877" t="str">
        <f>IF(ISNUMBER($J20),MID(LOOKUP($J20,DT!$A:$A,DT!$G:$G),10,1),"")</f>
        <v>1</v>
      </c>
      <c r="BR13" s="878"/>
      <c r="BS13" s="306"/>
      <c r="BT13" s="877" t="str">
        <f>IF(ISNUMBER($J20),MID(LOOKUP($J20,DT!$A:$A,DT!$G:$G),11,1),"")</f>
        <v>4</v>
      </c>
      <c r="BU13" s="878"/>
      <c r="BV13" s="877" t="str">
        <f>IF(ISNUMBER($J20),MID(LOOKUP($J20,DT!$A:$A,DT!$G:$G),12,1),"")</f>
        <v>3</v>
      </c>
      <c r="BW13" s="878"/>
      <c r="BX13" s="306"/>
      <c r="BY13" s="877" t="str">
        <f>IF(ISNUMBER($J20),MID(LOOKUP($J20,DT!$A:$A,DT!$G:$G),13,1),"")</f>
        <v>4</v>
      </c>
      <c r="BZ13" s="878"/>
      <c r="CA13" s="89"/>
      <c r="CB13" s="47"/>
      <c r="CC13" s="47"/>
      <c r="CE13" s="54"/>
      <c r="CF13" s="85"/>
      <c r="CG13" s="54"/>
      <c r="CH13" s="54"/>
      <c r="CI13" s="58"/>
    </row>
    <row r="14" spans="2:90" ht="2.25" customHeight="1" x14ac:dyDescent="0.3"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47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6"/>
      <c r="AX14" s="47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89"/>
      <c r="CB14" s="47"/>
      <c r="CC14" s="47"/>
      <c r="CE14" s="54"/>
      <c r="CF14" s="85"/>
      <c r="CG14" s="54"/>
      <c r="CH14" s="54"/>
      <c r="CI14" s="58"/>
    </row>
    <row r="15" spans="2:90" ht="16.5" customHeight="1" x14ac:dyDescent="0.7">
      <c r="B15" s="871" t="s">
        <v>43</v>
      </c>
      <c r="C15" s="872"/>
      <c r="D15" s="872"/>
      <c r="E15" s="872"/>
      <c r="F15" s="872"/>
      <c r="G15" s="872"/>
      <c r="H15" s="896" t="str">
        <f>IF(J20="","",VLOOKUP(J20,DT!A5:M200,2))</f>
        <v>นาย</v>
      </c>
      <c r="I15" s="873"/>
      <c r="J15" s="873"/>
      <c r="K15" s="873"/>
      <c r="L15" s="873"/>
      <c r="M15" s="873"/>
      <c r="N15" s="873"/>
      <c r="O15" s="873"/>
      <c r="P15" s="873"/>
      <c r="Q15" s="873"/>
      <c r="R15" s="873"/>
      <c r="S15" s="873"/>
      <c r="T15" s="873"/>
      <c r="U15" s="873"/>
      <c r="V15" s="873"/>
      <c r="W15" s="873"/>
      <c r="X15" s="873"/>
      <c r="Y15" s="873"/>
      <c r="Z15" s="873"/>
      <c r="AA15" s="873"/>
      <c r="AB15" s="873"/>
      <c r="AC15" s="873"/>
      <c r="AD15" s="873"/>
      <c r="AE15" s="873"/>
      <c r="AF15" s="873"/>
      <c r="AG15" s="873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47"/>
      <c r="AW15" s="47"/>
      <c r="AX15" s="85"/>
      <c r="AY15" s="85"/>
      <c r="AZ15" s="47"/>
      <c r="BA15" s="62" t="s">
        <v>44</v>
      </c>
      <c r="BB15" s="90"/>
      <c r="BC15" s="90"/>
      <c r="BD15" s="868" t="str">
        <f>IF(ISNUMBER($J20),MID(LOOKUP($J20,DT!$A:$A,DT!$H:$H),1,1),"")</f>
        <v/>
      </c>
      <c r="BE15" s="869"/>
      <c r="BF15" s="304"/>
      <c r="BG15" s="868" t="str">
        <f>IF(ISNUMBER($J20),MID(LOOKUP($J20,DT!$A:$A,DT!$H:$H),2,1),"")</f>
        <v/>
      </c>
      <c r="BH15" s="869"/>
      <c r="BI15" s="868" t="str">
        <f>IF(ISNUMBER($J20),MID(LOOKUP($J20,DT!$A:$A,DT!$H:$H),3,1),"")</f>
        <v/>
      </c>
      <c r="BJ15" s="869"/>
      <c r="BK15" s="868" t="str">
        <f>IF(ISNUMBER($J20),MID(LOOKUP($J20,DT!$A:$A,DT!$H:$H),4,1),"")</f>
        <v/>
      </c>
      <c r="BL15" s="869"/>
      <c r="BM15" s="868" t="str">
        <f>IF(ISNUMBER($J20),MID(LOOKUP($J20,DT!$A:$A,DT!$H:$H),5,1),"")</f>
        <v/>
      </c>
      <c r="BN15" s="869"/>
      <c r="BO15" s="304"/>
      <c r="BP15" s="868" t="str">
        <f>IF(ISNUMBER($J20),MID(LOOKUP($J20,DT!$A:$A,DT!$H:$H),6,1),"")</f>
        <v/>
      </c>
      <c r="BQ15" s="869"/>
      <c r="BR15" s="868" t="str">
        <f>IF(ISNUMBER($J20),MID(LOOKUP($J20,DT!$A:$A,DT!$H:$H),7,1),"")</f>
        <v/>
      </c>
      <c r="BS15" s="869"/>
      <c r="BT15" s="868" t="str">
        <f>IF(ISNUMBER($J20),MID(LOOKUP($J20,DT!$A:$A,DT!$H:$H),8,1),"")</f>
        <v/>
      </c>
      <c r="BU15" s="869"/>
      <c r="BV15" s="868" t="str">
        <f>IF(ISNUMBER($J20),MID(LOOKUP($J20,DT!$A:$A,DT!$H:$H),9,1),"")</f>
        <v/>
      </c>
      <c r="BW15" s="869"/>
      <c r="BX15" s="304"/>
      <c r="BY15" s="868" t="str">
        <f>IF(ISNUMBER($J20),MID(LOOKUP($J20,DT!$A:$A,DT!$H:$H),10,1),"")</f>
        <v/>
      </c>
      <c r="BZ15" s="869"/>
      <c r="CA15" s="91"/>
      <c r="CB15" s="47"/>
      <c r="CC15" s="47"/>
      <c r="CF15" s="85"/>
      <c r="CG15" s="85"/>
      <c r="CH15" s="85"/>
      <c r="CI15" s="58"/>
      <c r="CJ15" s="870"/>
      <c r="CK15" s="870"/>
    </row>
    <row r="16" spans="2:90" s="66" customFormat="1" ht="11.25" customHeight="1" x14ac:dyDescent="0.3">
      <c r="B16" s="67" t="s">
        <v>45</v>
      </c>
      <c r="C16" s="68"/>
      <c r="D16" s="68"/>
      <c r="E16" s="68"/>
      <c r="F16" s="68"/>
      <c r="G16" s="69"/>
      <c r="H16" s="70"/>
      <c r="I16" s="69"/>
      <c r="J16" s="69"/>
      <c r="K16" s="69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2"/>
      <c r="CB16" s="73"/>
      <c r="CC16" s="73"/>
      <c r="CE16" s="69"/>
      <c r="CF16" s="71"/>
      <c r="CG16" s="71"/>
      <c r="CH16" s="71"/>
      <c r="CI16" s="74"/>
      <c r="CJ16" s="73"/>
      <c r="CK16" s="73"/>
      <c r="CL16" s="75"/>
    </row>
    <row r="17" spans="2:90" ht="20.149999999999999" customHeight="1" x14ac:dyDescent="0.7">
      <c r="B17" s="871" t="s">
        <v>6</v>
      </c>
      <c r="C17" s="872"/>
      <c r="D17" s="872"/>
      <c r="E17" s="872"/>
      <c r="F17" s="872"/>
      <c r="G17" s="872"/>
      <c r="H17" s="873" t="str">
        <f>IF(J20="","",VLOOKUP(J20,DT!A5:M200,3))</f>
        <v>ภคพล</v>
      </c>
      <c r="I17" s="873"/>
      <c r="J17" s="873"/>
      <c r="K17" s="873"/>
      <c r="L17" s="873"/>
      <c r="M17" s="873"/>
      <c r="N17" s="873"/>
      <c r="O17" s="873"/>
      <c r="P17" s="873"/>
      <c r="Q17" s="873"/>
      <c r="R17" s="873"/>
      <c r="S17" s="873"/>
      <c r="T17" s="873"/>
      <c r="U17" s="873"/>
      <c r="V17" s="873"/>
      <c r="W17" s="873"/>
      <c r="X17" s="873"/>
      <c r="Y17" s="873"/>
      <c r="Z17" s="873"/>
      <c r="AA17" s="873"/>
      <c r="AB17" s="873"/>
      <c r="AC17" s="873"/>
      <c r="AD17" s="873"/>
      <c r="AE17" s="873"/>
      <c r="AF17" s="873"/>
      <c r="AG17" s="873"/>
      <c r="AH17" s="873"/>
      <c r="AI17" s="873"/>
      <c r="AJ17" s="873"/>
      <c r="AK17" s="873"/>
      <c r="AL17" s="873"/>
      <c r="AM17" s="873"/>
      <c r="AN17" s="873"/>
      <c r="AO17" s="873"/>
      <c r="AP17" s="873"/>
      <c r="AQ17" s="873"/>
      <c r="AR17" s="873"/>
      <c r="AS17" s="873"/>
      <c r="AT17" s="873"/>
      <c r="AU17" s="873"/>
      <c r="AV17" s="873"/>
      <c r="AW17" s="873"/>
      <c r="AX17" s="873"/>
      <c r="AY17" s="873"/>
      <c r="AZ17" s="873"/>
      <c r="BA17" s="873"/>
      <c r="BB17" s="873"/>
      <c r="BC17" s="873"/>
      <c r="BD17" s="873"/>
      <c r="BE17" s="873"/>
      <c r="BF17" s="873"/>
      <c r="BG17" s="873"/>
      <c r="BH17" s="873"/>
      <c r="BI17" s="873"/>
      <c r="BJ17" s="873"/>
      <c r="BK17" s="873"/>
      <c r="BL17" s="873"/>
      <c r="BM17" s="873"/>
      <c r="BN17" s="873"/>
      <c r="BO17" s="873"/>
      <c r="BP17" s="873"/>
      <c r="BQ17" s="873"/>
      <c r="BR17" s="873"/>
      <c r="BS17" s="873"/>
      <c r="BT17" s="873"/>
      <c r="BU17" s="873"/>
      <c r="BV17" s="873"/>
      <c r="BW17" s="873"/>
      <c r="BX17" s="873"/>
      <c r="BY17" s="873"/>
      <c r="BZ17" s="873"/>
      <c r="CA17" s="92"/>
      <c r="CB17" s="870"/>
      <c r="CC17" s="870"/>
      <c r="CF17" s="93"/>
      <c r="CG17" s="93"/>
      <c r="CH17" s="94"/>
      <c r="CI17" s="94"/>
    </row>
    <row r="18" spans="2:90" s="66" customFormat="1" ht="11.25" customHeight="1" x14ac:dyDescent="0.3">
      <c r="B18" s="95" t="s">
        <v>48</v>
      </c>
      <c r="C18" s="96"/>
      <c r="D18" s="96"/>
      <c r="E18" s="96"/>
      <c r="F18" s="96"/>
      <c r="G18" s="69"/>
      <c r="H18" s="69"/>
      <c r="I18" s="69"/>
      <c r="J18" s="69"/>
      <c r="K18" s="97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9"/>
      <c r="CB18" s="69"/>
      <c r="CC18" s="69"/>
      <c r="CD18" s="34"/>
      <c r="CE18" s="69"/>
      <c r="CF18" s="98"/>
      <c r="CG18" s="98"/>
      <c r="CH18" s="100"/>
      <c r="CI18" s="100"/>
      <c r="CJ18" s="69"/>
      <c r="CK18" s="101"/>
      <c r="CL18" s="75"/>
    </row>
    <row r="19" spans="2:90" ht="3.75" customHeight="1" x14ac:dyDescent="0.3">
      <c r="B19" s="102"/>
      <c r="C19" s="47"/>
      <c r="D19" s="47"/>
      <c r="E19" s="47"/>
      <c r="F19" s="47"/>
      <c r="G19" s="47"/>
      <c r="H19" s="47"/>
      <c r="I19" s="47"/>
      <c r="J19" s="47"/>
      <c r="K19" s="103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47"/>
      <c r="CA19" s="105"/>
      <c r="CB19" s="47"/>
      <c r="CC19" s="47"/>
    </row>
    <row r="20" spans="2:90" ht="14.25" customHeight="1" x14ac:dyDescent="0.3">
      <c r="B20" s="76" t="s">
        <v>49</v>
      </c>
      <c r="C20" s="77"/>
      <c r="D20" s="77"/>
      <c r="E20" s="77"/>
      <c r="F20" s="77"/>
      <c r="G20" s="47"/>
      <c r="H20" s="47"/>
      <c r="I20" s="47"/>
      <c r="J20" s="879">
        <v>1</v>
      </c>
      <c r="K20" s="880"/>
      <c r="L20" s="106" t="s">
        <v>50</v>
      </c>
      <c r="M20" s="47"/>
      <c r="N20" s="47"/>
      <c r="O20" s="47"/>
      <c r="P20" s="47"/>
      <c r="Q20" s="47"/>
      <c r="R20" s="47"/>
      <c r="S20" s="47"/>
      <c r="T20" s="47"/>
      <c r="U20" s="881"/>
      <c r="V20" s="882"/>
      <c r="W20" s="883" t="s">
        <v>51</v>
      </c>
      <c r="X20" s="883"/>
      <c r="Y20" s="883"/>
      <c r="Z20" s="883"/>
      <c r="AA20" s="883"/>
      <c r="AB20" s="883"/>
      <c r="AC20" s="883"/>
      <c r="AD20" s="883"/>
      <c r="AE20" s="883"/>
      <c r="AF20" s="47"/>
      <c r="AG20" s="881"/>
      <c r="AH20" s="882"/>
      <c r="AI20" s="883" t="s">
        <v>52</v>
      </c>
      <c r="AJ20" s="883"/>
      <c r="AK20" s="883"/>
      <c r="AL20" s="883"/>
      <c r="AM20" s="883"/>
      <c r="AN20" s="883"/>
      <c r="AO20" s="883"/>
      <c r="AP20" s="883"/>
      <c r="AQ20" s="883"/>
      <c r="AR20" s="883"/>
      <c r="AS20" s="883"/>
      <c r="AT20" s="883"/>
      <c r="AU20" s="883"/>
      <c r="AV20" s="883"/>
      <c r="AW20" s="883"/>
      <c r="AX20" s="881"/>
      <c r="AY20" s="882"/>
      <c r="AZ20" s="47" t="s">
        <v>53</v>
      </c>
      <c r="BA20" s="47"/>
      <c r="BB20" s="47"/>
      <c r="BC20" s="47"/>
      <c r="BD20" s="47"/>
      <c r="BE20" s="47"/>
      <c r="BF20" s="47"/>
      <c r="BG20" s="47"/>
      <c r="BH20" s="47"/>
      <c r="BI20" s="47"/>
      <c r="BJ20" s="881" t="s">
        <v>58</v>
      </c>
      <c r="BK20" s="882"/>
      <c r="BL20" s="47" t="s">
        <v>54</v>
      </c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107"/>
      <c r="CB20" s="50"/>
      <c r="CC20" s="50"/>
      <c r="CF20" s="884"/>
      <c r="CG20" s="50"/>
      <c r="CH20" s="50"/>
      <c r="CI20" s="50"/>
      <c r="CJ20" s="50"/>
      <c r="CK20" s="50"/>
    </row>
    <row r="21" spans="2:90" ht="4.5" customHeight="1" x14ac:dyDescent="0.3">
      <c r="B21" s="886" t="s">
        <v>55</v>
      </c>
      <c r="C21" s="887"/>
      <c r="D21" s="887"/>
      <c r="E21" s="887"/>
      <c r="F21" s="887"/>
      <c r="G21" s="887"/>
      <c r="H21" s="887"/>
      <c r="I21" s="887"/>
      <c r="J21" s="887"/>
      <c r="K21" s="887"/>
      <c r="L21" s="887"/>
      <c r="M21" s="887"/>
      <c r="N21" s="887"/>
      <c r="O21" s="887"/>
      <c r="P21" s="887"/>
      <c r="Q21" s="887"/>
      <c r="R21" s="47"/>
      <c r="S21" s="47"/>
      <c r="T21" s="47"/>
      <c r="U21" s="49"/>
      <c r="V21" s="49"/>
      <c r="W21" s="50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7"/>
      <c r="CA21" s="107"/>
      <c r="CB21" s="50"/>
      <c r="CC21" s="50"/>
      <c r="CF21" s="884"/>
      <c r="CG21" s="50"/>
      <c r="CH21" s="50"/>
      <c r="CI21" s="50"/>
      <c r="CJ21" s="50"/>
      <c r="CK21" s="50"/>
    </row>
    <row r="22" spans="2:90" ht="4.5" customHeight="1" x14ac:dyDescent="0.3">
      <c r="B22" s="886"/>
      <c r="C22" s="887"/>
      <c r="D22" s="887"/>
      <c r="E22" s="887"/>
      <c r="F22" s="887"/>
      <c r="G22" s="887"/>
      <c r="H22" s="887"/>
      <c r="I22" s="887"/>
      <c r="J22" s="887"/>
      <c r="K22" s="887"/>
      <c r="L22" s="887"/>
      <c r="M22" s="887"/>
      <c r="N22" s="887"/>
      <c r="O22" s="887"/>
      <c r="P22" s="887"/>
      <c r="Q22" s="887"/>
      <c r="R22" s="47"/>
      <c r="S22" s="47"/>
      <c r="T22" s="47"/>
      <c r="U22" s="888"/>
      <c r="V22" s="889"/>
      <c r="W22" s="883" t="s">
        <v>56</v>
      </c>
      <c r="X22" s="883"/>
      <c r="Y22" s="883"/>
      <c r="Z22" s="883"/>
      <c r="AA22" s="883"/>
      <c r="AB22" s="883"/>
      <c r="AC22" s="883"/>
      <c r="AD22" s="883"/>
      <c r="AE22" s="883"/>
      <c r="AF22" s="49"/>
      <c r="AG22" s="888"/>
      <c r="AH22" s="889"/>
      <c r="AI22" s="883" t="s">
        <v>57</v>
      </c>
      <c r="AJ22" s="883"/>
      <c r="AK22" s="883"/>
      <c r="AL22" s="883"/>
      <c r="AM22" s="883"/>
      <c r="AN22" s="883"/>
      <c r="AO22" s="883"/>
      <c r="AP22" s="883"/>
      <c r="AQ22" s="883"/>
      <c r="AR22" s="883"/>
      <c r="AS22" s="883"/>
      <c r="AT22" s="106"/>
      <c r="AU22" s="106"/>
      <c r="AV22" s="106"/>
      <c r="AW22" s="106"/>
      <c r="AX22" s="888"/>
      <c r="AY22" s="889"/>
      <c r="AZ22" s="883" t="s">
        <v>59</v>
      </c>
      <c r="BA22" s="883"/>
      <c r="BB22" s="883"/>
      <c r="BC22" s="883"/>
      <c r="BD22" s="883"/>
      <c r="BE22" s="883"/>
      <c r="BF22" s="883"/>
      <c r="BG22" s="883"/>
      <c r="BH22" s="883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47"/>
      <c r="CA22" s="107"/>
      <c r="CB22" s="50"/>
      <c r="CC22" s="50"/>
      <c r="CF22" s="884"/>
      <c r="CG22" s="50"/>
      <c r="CH22" s="50"/>
      <c r="CI22" s="50"/>
      <c r="CJ22" s="50"/>
      <c r="CK22" s="50"/>
    </row>
    <row r="23" spans="2:90" s="66" customFormat="1" ht="6" customHeight="1" x14ac:dyDescent="0.3">
      <c r="B23" s="886"/>
      <c r="C23" s="887"/>
      <c r="D23" s="887"/>
      <c r="E23" s="887"/>
      <c r="F23" s="887"/>
      <c r="G23" s="887"/>
      <c r="H23" s="887"/>
      <c r="I23" s="887"/>
      <c r="J23" s="887"/>
      <c r="K23" s="887"/>
      <c r="L23" s="887"/>
      <c r="M23" s="887"/>
      <c r="N23" s="887"/>
      <c r="O23" s="887"/>
      <c r="P23" s="887"/>
      <c r="Q23" s="887"/>
      <c r="R23" s="108"/>
      <c r="S23" s="108"/>
      <c r="T23" s="108"/>
      <c r="U23" s="890"/>
      <c r="V23" s="891"/>
      <c r="W23" s="883"/>
      <c r="X23" s="883"/>
      <c r="Y23" s="883"/>
      <c r="Z23" s="883"/>
      <c r="AA23" s="883"/>
      <c r="AB23" s="883"/>
      <c r="AC23" s="883"/>
      <c r="AD23" s="883"/>
      <c r="AE23" s="883"/>
      <c r="AF23" s="49"/>
      <c r="AG23" s="890"/>
      <c r="AH23" s="891"/>
      <c r="AI23" s="883"/>
      <c r="AJ23" s="883"/>
      <c r="AK23" s="883"/>
      <c r="AL23" s="883"/>
      <c r="AM23" s="883"/>
      <c r="AN23" s="883"/>
      <c r="AO23" s="883"/>
      <c r="AP23" s="883"/>
      <c r="AQ23" s="883"/>
      <c r="AR23" s="883"/>
      <c r="AS23" s="883"/>
      <c r="AT23" s="106"/>
      <c r="AU23" s="106"/>
      <c r="AV23" s="106"/>
      <c r="AW23" s="106"/>
      <c r="AX23" s="890"/>
      <c r="AY23" s="891"/>
      <c r="AZ23" s="883"/>
      <c r="BA23" s="883"/>
      <c r="BB23" s="883"/>
      <c r="BC23" s="883"/>
      <c r="BD23" s="883"/>
      <c r="BE23" s="883"/>
      <c r="BF23" s="883"/>
      <c r="BG23" s="883"/>
      <c r="BH23" s="883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106"/>
      <c r="BT23" s="106"/>
      <c r="BU23" s="106"/>
      <c r="BV23" s="106"/>
      <c r="BW23" s="106"/>
      <c r="BX23" s="106"/>
      <c r="BY23" s="106"/>
      <c r="BZ23" s="69"/>
      <c r="CA23" s="109" t="s">
        <v>60</v>
      </c>
      <c r="CB23" s="108"/>
      <c r="CC23" s="108"/>
      <c r="CE23" s="69"/>
      <c r="CF23" s="885"/>
      <c r="CG23" s="108"/>
      <c r="CH23" s="108"/>
      <c r="CI23" s="108"/>
      <c r="CJ23" s="108"/>
      <c r="CK23" s="108"/>
      <c r="CL23" s="75"/>
    </row>
    <row r="24" spans="2:90" s="66" customFormat="1" ht="3.75" customHeight="1" x14ac:dyDescent="0.3">
      <c r="B24" s="894" t="s">
        <v>61</v>
      </c>
      <c r="C24" s="895"/>
      <c r="D24" s="895"/>
      <c r="E24" s="895"/>
      <c r="F24" s="895"/>
      <c r="G24" s="895"/>
      <c r="H24" s="895"/>
      <c r="I24" s="895"/>
      <c r="J24" s="895"/>
      <c r="K24" s="895"/>
      <c r="L24" s="895"/>
      <c r="M24" s="895"/>
      <c r="N24" s="895"/>
      <c r="O24" s="895"/>
      <c r="P24" s="895"/>
      <c r="Q24" s="895"/>
      <c r="R24" s="108"/>
      <c r="S24" s="108"/>
      <c r="T24" s="108"/>
      <c r="U24" s="892"/>
      <c r="V24" s="893"/>
      <c r="W24" s="883"/>
      <c r="X24" s="883"/>
      <c r="Y24" s="883"/>
      <c r="Z24" s="883"/>
      <c r="AA24" s="883"/>
      <c r="AB24" s="883"/>
      <c r="AC24" s="883"/>
      <c r="AD24" s="883"/>
      <c r="AE24" s="883"/>
      <c r="AF24" s="49"/>
      <c r="AG24" s="892"/>
      <c r="AH24" s="893"/>
      <c r="AI24" s="883"/>
      <c r="AJ24" s="883"/>
      <c r="AK24" s="883"/>
      <c r="AL24" s="883"/>
      <c r="AM24" s="883"/>
      <c r="AN24" s="883"/>
      <c r="AO24" s="883"/>
      <c r="AP24" s="883"/>
      <c r="AQ24" s="883"/>
      <c r="AR24" s="883"/>
      <c r="AS24" s="883"/>
      <c r="AT24" s="106"/>
      <c r="AU24" s="106"/>
      <c r="AV24" s="106"/>
      <c r="AW24" s="106"/>
      <c r="AX24" s="892"/>
      <c r="AY24" s="893"/>
      <c r="AZ24" s="883"/>
      <c r="BA24" s="883"/>
      <c r="BB24" s="883"/>
      <c r="BC24" s="883"/>
      <c r="BD24" s="883"/>
      <c r="BE24" s="883"/>
      <c r="BF24" s="883"/>
      <c r="BG24" s="883"/>
      <c r="BH24" s="883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6"/>
      <c r="BT24" s="106"/>
      <c r="BU24" s="106"/>
      <c r="BV24" s="106"/>
      <c r="BW24" s="106"/>
      <c r="BX24" s="106"/>
      <c r="BY24" s="106"/>
      <c r="BZ24" s="69"/>
      <c r="CA24" s="109"/>
      <c r="CB24" s="108"/>
      <c r="CC24" s="108"/>
      <c r="CE24" s="69"/>
      <c r="CF24" s="110"/>
      <c r="CG24" s="108"/>
      <c r="CH24" s="108"/>
      <c r="CI24" s="108"/>
      <c r="CJ24" s="108"/>
      <c r="CK24" s="108"/>
      <c r="CL24" s="75"/>
    </row>
    <row r="25" spans="2:90" s="66" customFormat="1" ht="3" customHeight="1" x14ac:dyDescent="0.3">
      <c r="B25" s="894"/>
      <c r="C25" s="895"/>
      <c r="D25" s="895"/>
      <c r="E25" s="895"/>
      <c r="F25" s="895"/>
      <c r="G25" s="895"/>
      <c r="H25" s="895"/>
      <c r="I25" s="895"/>
      <c r="J25" s="895"/>
      <c r="K25" s="895"/>
      <c r="L25" s="895"/>
      <c r="M25" s="895"/>
      <c r="N25" s="895"/>
      <c r="O25" s="895"/>
      <c r="P25" s="895"/>
      <c r="Q25" s="895"/>
      <c r="R25" s="111"/>
      <c r="S25" s="111"/>
      <c r="T25" s="111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108"/>
      <c r="CA25" s="109"/>
      <c r="CB25" s="108"/>
      <c r="CC25" s="108"/>
      <c r="CE25" s="69"/>
      <c r="CF25" s="112"/>
      <c r="CG25" s="108"/>
      <c r="CH25" s="108"/>
      <c r="CI25" s="108"/>
      <c r="CJ25" s="108"/>
      <c r="CK25" s="108"/>
      <c r="CL25" s="75"/>
    </row>
    <row r="26" spans="2:90" s="66" customFormat="1" ht="3.75" customHeight="1" x14ac:dyDescent="0.3">
      <c r="B26" s="894"/>
      <c r="C26" s="895"/>
      <c r="D26" s="895"/>
      <c r="E26" s="895"/>
      <c r="F26" s="895"/>
      <c r="G26" s="895"/>
      <c r="H26" s="895"/>
      <c r="I26" s="895"/>
      <c r="J26" s="895"/>
      <c r="K26" s="895"/>
      <c r="L26" s="895"/>
      <c r="M26" s="895"/>
      <c r="N26" s="895"/>
      <c r="O26" s="895"/>
      <c r="P26" s="895"/>
      <c r="Q26" s="895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08"/>
      <c r="CA26" s="109"/>
      <c r="CB26" s="108"/>
      <c r="CC26" s="108"/>
      <c r="CE26" s="69"/>
      <c r="CF26" s="112"/>
      <c r="CG26" s="108"/>
      <c r="CH26" s="108"/>
      <c r="CI26" s="108"/>
      <c r="CJ26" s="108"/>
      <c r="CK26" s="108"/>
      <c r="CL26" s="75"/>
    </row>
    <row r="27" spans="2:90" ht="3" customHeight="1" x14ac:dyDescent="0.3"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3"/>
      <c r="CB27" s="47"/>
      <c r="CC27" s="47"/>
    </row>
    <row r="28" spans="2:90" s="115" customFormat="1" ht="12.75" customHeight="1" x14ac:dyDescent="0.65">
      <c r="B28" s="897" t="s">
        <v>62</v>
      </c>
      <c r="C28" s="898"/>
      <c r="D28" s="898"/>
      <c r="E28" s="898"/>
      <c r="F28" s="898"/>
      <c r="G28" s="898"/>
      <c r="H28" s="898"/>
      <c r="I28" s="898"/>
      <c r="J28" s="898"/>
      <c r="K28" s="898"/>
      <c r="L28" s="898"/>
      <c r="M28" s="898"/>
      <c r="N28" s="898"/>
      <c r="O28" s="898"/>
      <c r="P28" s="898"/>
      <c r="Q28" s="898"/>
      <c r="R28" s="898"/>
      <c r="S28" s="898"/>
      <c r="T28" s="898"/>
      <c r="U28" s="898"/>
      <c r="V28" s="898"/>
      <c r="W28" s="898"/>
      <c r="X28" s="898"/>
      <c r="Y28" s="898"/>
      <c r="Z28" s="898"/>
      <c r="AA28" s="898"/>
      <c r="AB28" s="898"/>
      <c r="AC28" s="898"/>
      <c r="AD28" s="898"/>
      <c r="AE28" s="898"/>
      <c r="AF28" s="898"/>
      <c r="AG28" s="898"/>
      <c r="AH28" s="898"/>
      <c r="AI28" s="898"/>
      <c r="AJ28" s="898"/>
      <c r="AK28" s="898"/>
      <c r="AL28" s="898"/>
      <c r="AM28" s="898"/>
      <c r="AN28" s="898"/>
      <c r="AO28" s="899"/>
      <c r="AP28" s="903" t="s">
        <v>63</v>
      </c>
      <c r="AQ28" s="904"/>
      <c r="AR28" s="904"/>
      <c r="AS28" s="904"/>
      <c r="AT28" s="904"/>
      <c r="AU28" s="904"/>
      <c r="AV28" s="904"/>
      <c r="AW28" s="904"/>
      <c r="AX28" s="904"/>
      <c r="AY28" s="905"/>
      <c r="AZ28" s="897" t="s">
        <v>64</v>
      </c>
      <c r="BA28" s="898"/>
      <c r="BB28" s="898"/>
      <c r="BC28" s="898"/>
      <c r="BD28" s="898"/>
      <c r="BE28" s="898"/>
      <c r="BF28" s="898"/>
      <c r="BG28" s="898"/>
      <c r="BH28" s="898"/>
      <c r="BI28" s="898"/>
      <c r="BJ28" s="898"/>
      <c r="BK28" s="898"/>
      <c r="BL28" s="898"/>
      <c r="BM28" s="899"/>
      <c r="BN28" s="903" t="s">
        <v>65</v>
      </c>
      <c r="BO28" s="904"/>
      <c r="BP28" s="904"/>
      <c r="BQ28" s="904"/>
      <c r="BR28" s="904"/>
      <c r="BS28" s="904"/>
      <c r="BT28" s="904"/>
      <c r="BU28" s="904"/>
      <c r="BV28" s="904"/>
      <c r="BW28" s="904"/>
      <c r="BX28" s="904"/>
      <c r="BY28" s="904"/>
      <c r="BZ28" s="904"/>
      <c r="CA28" s="905"/>
      <c r="CB28" s="906"/>
      <c r="CC28" s="116"/>
      <c r="CE28" s="906"/>
      <c r="CF28" s="906"/>
      <c r="CG28" s="906"/>
      <c r="CH28" s="906"/>
      <c r="CI28" s="116"/>
      <c r="CJ28" s="906"/>
      <c r="CK28" s="116"/>
      <c r="CL28" s="117"/>
    </row>
    <row r="29" spans="2:90" s="115" customFormat="1" ht="12.75" customHeight="1" x14ac:dyDescent="0.65">
      <c r="B29" s="900"/>
      <c r="C29" s="901"/>
      <c r="D29" s="901"/>
      <c r="E29" s="901"/>
      <c r="F29" s="901"/>
      <c r="G29" s="901"/>
      <c r="H29" s="901"/>
      <c r="I29" s="901"/>
      <c r="J29" s="901"/>
      <c r="K29" s="901"/>
      <c r="L29" s="901"/>
      <c r="M29" s="901"/>
      <c r="N29" s="901"/>
      <c r="O29" s="901"/>
      <c r="P29" s="901"/>
      <c r="Q29" s="901"/>
      <c r="R29" s="901"/>
      <c r="S29" s="901"/>
      <c r="T29" s="901"/>
      <c r="U29" s="901"/>
      <c r="V29" s="901"/>
      <c r="W29" s="901"/>
      <c r="X29" s="901"/>
      <c r="Y29" s="901"/>
      <c r="Z29" s="901"/>
      <c r="AA29" s="901"/>
      <c r="AB29" s="901"/>
      <c r="AC29" s="901"/>
      <c r="AD29" s="901"/>
      <c r="AE29" s="901"/>
      <c r="AF29" s="901"/>
      <c r="AG29" s="901"/>
      <c r="AH29" s="901"/>
      <c r="AI29" s="901"/>
      <c r="AJ29" s="901"/>
      <c r="AK29" s="901"/>
      <c r="AL29" s="901"/>
      <c r="AM29" s="901"/>
      <c r="AN29" s="901"/>
      <c r="AO29" s="902"/>
      <c r="AP29" s="900" t="s">
        <v>66</v>
      </c>
      <c r="AQ29" s="901"/>
      <c r="AR29" s="901"/>
      <c r="AS29" s="901"/>
      <c r="AT29" s="901"/>
      <c r="AU29" s="901"/>
      <c r="AV29" s="901"/>
      <c r="AW29" s="901"/>
      <c r="AX29" s="901"/>
      <c r="AY29" s="902"/>
      <c r="AZ29" s="900"/>
      <c r="BA29" s="901"/>
      <c r="BB29" s="901"/>
      <c r="BC29" s="901"/>
      <c r="BD29" s="901"/>
      <c r="BE29" s="901"/>
      <c r="BF29" s="901"/>
      <c r="BG29" s="901"/>
      <c r="BH29" s="901"/>
      <c r="BI29" s="901"/>
      <c r="BJ29" s="901"/>
      <c r="BK29" s="901"/>
      <c r="BL29" s="901"/>
      <c r="BM29" s="902"/>
      <c r="BN29" s="900" t="s">
        <v>67</v>
      </c>
      <c r="BO29" s="901"/>
      <c r="BP29" s="901"/>
      <c r="BQ29" s="901"/>
      <c r="BR29" s="901"/>
      <c r="BS29" s="901"/>
      <c r="BT29" s="901"/>
      <c r="BU29" s="901"/>
      <c r="BV29" s="901"/>
      <c r="BW29" s="901"/>
      <c r="BX29" s="901"/>
      <c r="BY29" s="901"/>
      <c r="BZ29" s="901"/>
      <c r="CA29" s="902"/>
      <c r="CB29" s="906"/>
      <c r="CC29" s="116"/>
      <c r="CE29" s="906"/>
      <c r="CF29" s="906"/>
      <c r="CG29" s="906"/>
      <c r="CH29" s="906"/>
      <c r="CI29" s="116"/>
      <c r="CJ29" s="906"/>
      <c r="CK29" s="116"/>
      <c r="CL29" s="117"/>
    </row>
    <row r="30" spans="2:90" s="66" customFormat="1" ht="14.25" customHeight="1" x14ac:dyDescent="0.3">
      <c r="B30" s="118" t="s">
        <v>68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907"/>
      <c r="AQ30" s="908"/>
      <c r="AR30" s="908"/>
      <c r="AS30" s="908"/>
      <c r="AT30" s="908"/>
      <c r="AU30" s="908"/>
      <c r="AV30" s="908"/>
      <c r="AW30" s="908"/>
      <c r="AX30" s="908"/>
      <c r="AY30" s="908"/>
      <c r="AZ30" s="909"/>
      <c r="BA30" s="909"/>
      <c r="BB30" s="909"/>
      <c r="BC30" s="909"/>
      <c r="BD30" s="909"/>
      <c r="BE30" s="909"/>
      <c r="BF30" s="909"/>
      <c r="BG30" s="909"/>
      <c r="BH30" s="909"/>
      <c r="BI30" s="909"/>
      <c r="BJ30" s="909"/>
      <c r="BK30" s="909"/>
      <c r="BL30" s="909"/>
      <c r="BM30" s="909"/>
      <c r="BN30" s="910" t="s">
        <v>69</v>
      </c>
      <c r="BO30" s="910"/>
      <c r="BP30" s="910"/>
      <c r="BQ30" s="910"/>
      <c r="BR30" s="910"/>
      <c r="BS30" s="910"/>
      <c r="BT30" s="910"/>
      <c r="BU30" s="910"/>
      <c r="BV30" s="910"/>
      <c r="BW30" s="910"/>
      <c r="BX30" s="910"/>
      <c r="BY30" s="910"/>
      <c r="BZ30" s="910"/>
      <c r="CA30" s="910"/>
      <c r="CB30" s="120"/>
      <c r="CC30" s="120"/>
      <c r="CE30" s="21"/>
      <c r="CF30" s="21"/>
      <c r="CG30" s="21"/>
      <c r="CH30" s="21"/>
      <c r="CI30" s="121"/>
      <c r="CJ30" s="120"/>
      <c r="CK30" s="120"/>
      <c r="CL30" s="75"/>
    </row>
    <row r="31" spans="2:90" s="66" customFormat="1" ht="14.25" customHeight="1" x14ac:dyDescent="0.3">
      <c r="B31" s="122" t="s">
        <v>70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911"/>
      <c r="AQ31" s="912"/>
      <c r="AR31" s="912"/>
      <c r="AS31" s="912"/>
      <c r="AT31" s="912"/>
      <c r="AU31" s="912"/>
      <c r="AV31" s="912"/>
      <c r="AW31" s="912"/>
      <c r="AX31" s="912"/>
      <c r="AY31" s="912"/>
      <c r="AZ31" s="913"/>
      <c r="BA31" s="913"/>
      <c r="BB31" s="913"/>
      <c r="BC31" s="913"/>
      <c r="BD31" s="913"/>
      <c r="BE31" s="913"/>
      <c r="BF31" s="913"/>
      <c r="BG31" s="913"/>
      <c r="BH31" s="913"/>
      <c r="BI31" s="913"/>
      <c r="BJ31" s="913"/>
      <c r="BK31" s="913"/>
      <c r="BL31" s="913"/>
      <c r="BM31" s="913"/>
      <c r="BN31" s="914" t="s">
        <v>69</v>
      </c>
      <c r="BO31" s="914"/>
      <c r="BP31" s="914"/>
      <c r="BQ31" s="914"/>
      <c r="BR31" s="914"/>
      <c r="BS31" s="914"/>
      <c r="BT31" s="914"/>
      <c r="BU31" s="914"/>
      <c r="BV31" s="914"/>
      <c r="BW31" s="914"/>
      <c r="BX31" s="914"/>
      <c r="BY31" s="914"/>
      <c r="BZ31" s="914"/>
      <c r="CA31" s="914"/>
      <c r="CB31" s="120"/>
      <c r="CC31" s="120"/>
      <c r="CE31" s="21"/>
      <c r="CF31" s="21"/>
      <c r="CG31" s="21"/>
      <c r="CH31" s="123"/>
      <c r="CI31" s="121"/>
      <c r="CJ31" s="120"/>
      <c r="CK31" s="120"/>
      <c r="CL31" s="75"/>
    </row>
    <row r="32" spans="2:90" s="66" customFormat="1" ht="14.25" customHeight="1" x14ac:dyDescent="0.3">
      <c r="B32" s="122" t="s">
        <v>71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911"/>
      <c r="AQ32" s="912"/>
      <c r="AR32" s="912"/>
      <c r="AS32" s="912"/>
      <c r="AT32" s="912"/>
      <c r="AU32" s="912"/>
      <c r="AV32" s="912"/>
      <c r="AW32" s="912"/>
      <c r="AX32" s="912"/>
      <c r="AY32" s="912"/>
      <c r="AZ32" s="913"/>
      <c r="BA32" s="913"/>
      <c r="BB32" s="913"/>
      <c r="BC32" s="913"/>
      <c r="BD32" s="913"/>
      <c r="BE32" s="913"/>
      <c r="BF32" s="913"/>
      <c r="BG32" s="913"/>
      <c r="BH32" s="913"/>
      <c r="BI32" s="913"/>
      <c r="BJ32" s="913"/>
      <c r="BK32" s="913"/>
      <c r="BL32" s="913"/>
      <c r="BM32" s="913"/>
      <c r="BN32" s="914" t="s">
        <v>69</v>
      </c>
      <c r="BO32" s="914"/>
      <c r="BP32" s="914"/>
      <c r="BQ32" s="914"/>
      <c r="BR32" s="914"/>
      <c r="BS32" s="914"/>
      <c r="BT32" s="914"/>
      <c r="BU32" s="914"/>
      <c r="BV32" s="914"/>
      <c r="BW32" s="914"/>
      <c r="BX32" s="914"/>
      <c r="BY32" s="914"/>
      <c r="BZ32" s="914"/>
      <c r="CA32" s="914"/>
      <c r="CB32" s="120"/>
      <c r="CC32" s="120"/>
      <c r="CE32" s="21"/>
      <c r="CF32" s="21"/>
      <c r="CG32" s="21"/>
      <c r="CH32" s="123"/>
      <c r="CI32" s="121"/>
      <c r="CJ32" s="120"/>
      <c r="CK32" s="120"/>
      <c r="CL32" s="75"/>
    </row>
    <row r="33" spans="1:89" s="75" customFormat="1" ht="14.25" customHeight="1" x14ac:dyDescent="0.3">
      <c r="A33" s="66"/>
      <c r="B33" s="122" t="s">
        <v>72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911"/>
      <c r="AQ33" s="912"/>
      <c r="AR33" s="912"/>
      <c r="AS33" s="912"/>
      <c r="AT33" s="912"/>
      <c r="AU33" s="912"/>
      <c r="AV33" s="912"/>
      <c r="AW33" s="912"/>
      <c r="AX33" s="912"/>
      <c r="AY33" s="912"/>
      <c r="AZ33" s="913"/>
      <c r="BA33" s="913"/>
      <c r="BB33" s="913"/>
      <c r="BC33" s="913"/>
      <c r="BD33" s="913"/>
      <c r="BE33" s="913"/>
      <c r="BF33" s="913"/>
      <c r="BG33" s="913"/>
      <c r="BH33" s="913"/>
      <c r="BI33" s="913"/>
      <c r="BJ33" s="913"/>
      <c r="BK33" s="913"/>
      <c r="BL33" s="913"/>
      <c r="BM33" s="913"/>
      <c r="BN33" s="914" t="s">
        <v>69</v>
      </c>
      <c r="BO33" s="914"/>
      <c r="BP33" s="914"/>
      <c r="BQ33" s="914"/>
      <c r="BR33" s="914"/>
      <c r="BS33" s="914"/>
      <c r="BT33" s="914"/>
      <c r="BU33" s="914"/>
      <c r="BV33" s="914"/>
      <c r="BW33" s="914"/>
      <c r="BX33" s="914"/>
      <c r="BY33" s="914"/>
      <c r="BZ33" s="914"/>
      <c r="CA33" s="914"/>
      <c r="CB33" s="120"/>
      <c r="CC33" s="120"/>
      <c r="CD33" s="66"/>
      <c r="CE33" s="21"/>
      <c r="CF33" s="21"/>
      <c r="CG33" s="21"/>
      <c r="CH33" s="123"/>
      <c r="CI33" s="121"/>
      <c r="CJ33" s="120"/>
      <c r="CK33" s="120"/>
    </row>
    <row r="34" spans="1:89" s="75" customFormat="1" ht="14.25" customHeight="1" x14ac:dyDescent="0.3">
      <c r="A34" s="66"/>
      <c r="B34" s="122" t="s">
        <v>73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911"/>
      <c r="AQ34" s="912"/>
      <c r="AR34" s="912"/>
      <c r="AS34" s="912"/>
      <c r="AT34" s="912"/>
      <c r="AU34" s="912"/>
      <c r="AV34" s="912"/>
      <c r="AW34" s="912"/>
      <c r="AX34" s="912"/>
      <c r="AY34" s="912"/>
      <c r="AZ34" s="913"/>
      <c r="BA34" s="913"/>
      <c r="BB34" s="913"/>
      <c r="BC34" s="913"/>
      <c r="BD34" s="913"/>
      <c r="BE34" s="913"/>
      <c r="BF34" s="913"/>
      <c r="BG34" s="913"/>
      <c r="BH34" s="913"/>
      <c r="BI34" s="913"/>
      <c r="BJ34" s="913"/>
      <c r="BK34" s="913"/>
      <c r="BL34" s="913"/>
      <c r="BM34" s="913"/>
      <c r="BN34" s="914" t="s">
        <v>69</v>
      </c>
      <c r="BO34" s="914"/>
      <c r="BP34" s="914"/>
      <c r="BQ34" s="914"/>
      <c r="BR34" s="914"/>
      <c r="BS34" s="914"/>
      <c r="BT34" s="914"/>
      <c r="BU34" s="914"/>
      <c r="BV34" s="914"/>
      <c r="BW34" s="914"/>
      <c r="BX34" s="914"/>
      <c r="BY34" s="914"/>
      <c r="BZ34" s="914"/>
      <c r="CA34" s="914"/>
      <c r="CB34" s="120"/>
      <c r="CC34" s="120"/>
      <c r="CD34" s="34"/>
      <c r="CE34" s="21"/>
      <c r="CF34" s="21"/>
      <c r="CG34" s="21"/>
      <c r="CH34" s="123"/>
      <c r="CI34" s="121"/>
      <c r="CJ34" s="120"/>
      <c r="CK34" s="120"/>
    </row>
    <row r="35" spans="1:89" s="75" customFormat="1" ht="14.25" customHeight="1" x14ac:dyDescent="0.3">
      <c r="A35" s="66"/>
      <c r="B35" s="124" t="s">
        <v>74</v>
      </c>
      <c r="C35" s="125"/>
      <c r="D35" s="125"/>
      <c r="E35" s="125"/>
      <c r="F35" s="125"/>
      <c r="G35" s="125"/>
      <c r="H35" s="125"/>
      <c r="I35" s="125"/>
      <c r="J35" s="125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911"/>
      <c r="AQ35" s="912"/>
      <c r="AR35" s="912"/>
      <c r="AS35" s="912"/>
      <c r="AT35" s="912"/>
      <c r="AU35" s="912"/>
      <c r="AV35" s="912"/>
      <c r="AW35" s="912"/>
      <c r="AX35" s="912"/>
      <c r="AY35" s="912"/>
      <c r="AZ35" s="913"/>
      <c r="BA35" s="913"/>
      <c r="BB35" s="913"/>
      <c r="BC35" s="913"/>
      <c r="BD35" s="913"/>
      <c r="BE35" s="913"/>
      <c r="BF35" s="913"/>
      <c r="BG35" s="913"/>
      <c r="BH35" s="913"/>
      <c r="BI35" s="913"/>
      <c r="BJ35" s="913"/>
      <c r="BK35" s="913"/>
      <c r="BL35" s="913"/>
      <c r="BM35" s="913"/>
      <c r="BN35" s="914" t="s">
        <v>69</v>
      </c>
      <c r="BO35" s="914"/>
      <c r="BP35" s="914"/>
      <c r="BQ35" s="914"/>
      <c r="BR35" s="914"/>
      <c r="BS35" s="914"/>
      <c r="BT35" s="914"/>
      <c r="BU35" s="914"/>
      <c r="BV35" s="914"/>
      <c r="BW35" s="914"/>
      <c r="BX35" s="914"/>
      <c r="BY35" s="914"/>
      <c r="BZ35" s="914"/>
      <c r="CA35" s="914"/>
      <c r="CB35" s="120"/>
      <c r="CC35" s="120"/>
      <c r="CD35" s="34"/>
      <c r="CE35" s="21"/>
      <c r="CF35" s="21"/>
      <c r="CG35" s="21"/>
      <c r="CH35" s="123"/>
      <c r="CI35" s="121"/>
      <c r="CJ35" s="120"/>
      <c r="CK35" s="120"/>
    </row>
    <row r="36" spans="1:89" s="75" customFormat="1" ht="14.25" customHeight="1" x14ac:dyDescent="0.3">
      <c r="A36" s="66"/>
      <c r="B36" s="124" t="s">
        <v>75</v>
      </c>
      <c r="C36" s="125"/>
      <c r="D36" s="125"/>
      <c r="E36" s="125"/>
      <c r="F36" s="125"/>
      <c r="G36" s="125"/>
      <c r="H36" s="125"/>
      <c r="I36" s="125"/>
      <c r="J36" s="125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911"/>
      <c r="AQ36" s="912"/>
      <c r="AR36" s="912"/>
      <c r="AS36" s="912"/>
      <c r="AT36" s="912"/>
      <c r="AU36" s="912"/>
      <c r="AV36" s="912"/>
      <c r="AW36" s="912"/>
      <c r="AX36" s="912"/>
      <c r="AY36" s="912"/>
      <c r="AZ36" s="913"/>
      <c r="BA36" s="913"/>
      <c r="BB36" s="913"/>
      <c r="BC36" s="913"/>
      <c r="BD36" s="913"/>
      <c r="BE36" s="913"/>
      <c r="BF36" s="913"/>
      <c r="BG36" s="913"/>
      <c r="BH36" s="913"/>
      <c r="BI36" s="913"/>
      <c r="BJ36" s="913"/>
      <c r="BK36" s="913"/>
      <c r="BL36" s="913"/>
      <c r="BM36" s="913"/>
      <c r="BN36" s="914" t="s">
        <v>69</v>
      </c>
      <c r="BO36" s="914"/>
      <c r="BP36" s="914"/>
      <c r="BQ36" s="914"/>
      <c r="BR36" s="914"/>
      <c r="BS36" s="914"/>
      <c r="BT36" s="914"/>
      <c r="BU36" s="914"/>
      <c r="BV36" s="914"/>
      <c r="BW36" s="914"/>
      <c r="BX36" s="914"/>
      <c r="BY36" s="914"/>
      <c r="BZ36" s="914"/>
      <c r="CA36" s="914"/>
      <c r="CB36" s="120"/>
      <c r="CC36" s="120"/>
      <c r="CD36" s="34"/>
      <c r="CE36" s="21"/>
      <c r="CF36" s="21"/>
      <c r="CG36" s="21"/>
      <c r="CH36" s="123"/>
      <c r="CI36" s="121"/>
      <c r="CJ36" s="120"/>
      <c r="CK36" s="120"/>
    </row>
    <row r="37" spans="1:89" s="75" customFormat="1" ht="14.25" customHeight="1" x14ac:dyDescent="0.3">
      <c r="A37" s="66"/>
      <c r="B37" s="126"/>
      <c r="C37" s="127"/>
      <c r="D37" s="127"/>
      <c r="E37" s="127"/>
      <c r="F37" s="127"/>
      <c r="G37" s="127"/>
      <c r="I37" s="127"/>
      <c r="J37" s="21" t="s">
        <v>76</v>
      </c>
      <c r="K37" s="69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911"/>
      <c r="AQ37" s="912"/>
      <c r="AR37" s="912"/>
      <c r="AS37" s="912"/>
      <c r="AT37" s="912"/>
      <c r="AU37" s="912"/>
      <c r="AV37" s="912"/>
      <c r="AW37" s="912"/>
      <c r="AX37" s="912"/>
      <c r="AY37" s="912"/>
      <c r="AZ37" s="913"/>
      <c r="BA37" s="913"/>
      <c r="BB37" s="913"/>
      <c r="BC37" s="913"/>
      <c r="BD37" s="913"/>
      <c r="BE37" s="913"/>
      <c r="BF37" s="913"/>
      <c r="BG37" s="913"/>
      <c r="BH37" s="913"/>
      <c r="BI37" s="913"/>
      <c r="BJ37" s="913"/>
      <c r="BK37" s="913"/>
      <c r="BL37" s="913"/>
      <c r="BM37" s="913"/>
      <c r="BN37" s="914" t="s">
        <v>69</v>
      </c>
      <c r="BO37" s="914"/>
      <c r="BP37" s="914"/>
      <c r="BQ37" s="914"/>
      <c r="BR37" s="914"/>
      <c r="BS37" s="914"/>
      <c r="BT37" s="914"/>
      <c r="BU37" s="914"/>
      <c r="BV37" s="914"/>
      <c r="BW37" s="914"/>
      <c r="BX37" s="914"/>
      <c r="BY37" s="914"/>
      <c r="BZ37" s="914"/>
      <c r="CA37" s="914"/>
      <c r="CB37" s="120"/>
      <c r="CC37" s="120"/>
      <c r="CD37" s="34"/>
      <c r="CE37" s="127"/>
      <c r="CF37" s="21"/>
      <c r="CG37" s="21"/>
      <c r="CH37" s="128"/>
      <c r="CI37" s="121"/>
      <c r="CJ37" s="69"/>
      <c r="CK37" s="120"/>
    </row>
    <row r="38" spans="1:89" s="75" customFormat="1" ht="14.25" customHeight="1" x14ac:dyDescent="0.3">
      <c r="A38" s="66"/>
      <c r="B38" s="126"/>
      <c r="C38" s="127"/>
      <c r="D38" s="127"/>
      <c r="E38" s="127"/>
      <c r="F38" s="127"/>
      <c r="G38" s="127"/>
      <c r="I38" s="127"/>
      <c r="J38" s="21" t="s">
        <v>77</v>
      </c>
      <c r="K38" s="69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911"/>
      <c r="AQ38" s="912"/>
      <c r="AR38" s="912"/>
      <c r="AS38" s="912"/>
      <c r="AT38" s="912"/>
      <c r="AU38" s="912"/>
      <c r="AV38" s="912"/>
      <c r="AW38" s="912"/>
      <c r="AX38" s="912"/>
      <c r="AY38" s="912"/>
      <c r="AZ38" s="913"/>
      <c r="BA38" s="913"/>
      <c r="BB38" s="913"/>
      <c r="BC38" s="913"/>
      <c r="BD38" s="913"/>
      <c r="BE38" s="913"/>
      <c r="BF38" s="913"/>
      <c r="BG38" s="913"/>
      <c r="BH38" s="913"/>
      <c r="BI38" s="913"/>
      <c r="BJ38" s="913"/>
      <c r="BK38" s="913"/>
      <c r="BL38" s="913"/>
      <c r="BM38" s="913"/>
      <c r="BN38" s="914" t="s">
        <v>69</v>
      </c>
      <c r="BO38" s="914"/>
      <c r="BP38" s="914"/>
      <c r="BQ38" s="914"/>
      <c r="BR38" s="914"/>
      <c r="BS38" s="914"/>
      <c r="BT38" s="914"/>
      <c r="BU38" s="914"/>
      <c r="BV38" s="914"/>
      <c r="BW38" s="914"/>
      <c r="BX38" s="914"/>
      <c r="BY38" s="914"/>
      <c r="BZ38" s="914"/>
      <c r="CA38" s="914"/>
      <c r="CB38" s="120"/>
      <c r="CC38" s="120"/>
      <c r="CD38" s="34"/>
      <c r="CE38" s="127"/>
      <c r="CF38" s="21"/>
      <c r="CG38" s="21"/>
      <c r="CH38" s="128"/>
      <c r="CI38" s="121"/>
      <c r="CJ38" s="69"/>
      <c r="CK38" s="120"/>
    </row>
    <row r="39" spans="1:89" s="75" customFormat="1" ht="14.25" customHeight="1" x14ac:dyDescent="0.3">
      <c r="A39" s="66"/>
      <c r="B39" s="126"/>
      <c r="C39" s="127"/>
      <c r="D39" s="127"/>
      <c r="E39" s="127"/>
      <c r="F39" s="127"/>
      <c r="G39" s="127"/>
      <c r="I39" s="127"/>
      <c r="J39" s="21" t="s">
        <v>78</v>
      </c>
      <c r="K39" s="69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911"/>
      <c r="AQ39" s="912"/>
      <c r="AR39" s="912"/>
      <c r="AS39" s="912"/>
      <c r="AT39" s="912"/>
      <c r="AU39" s="912"/>
      <c r="AV39" s="912"/>
      <c r="AW39" s="912"/>
      <c r="AX39" s="912"/>
      <c r="AY39" s="912"/>
      <c r="AZ39" s="913"/>
      <c r="BA39" s="913"/>
      <c r="BB39" s="913"/>
      <c r="BC39" s="913"/>
      <c r="BD39" s="913"/>
      <c r="BE39" s="913"/>
      <c r="BF39" s="913"/>
      <c r="BG39" s="913"/>
      <c r="BH39" s="913"/>
      <c r="BI39" s="913"/>
      <c r="BJ39" s="913"/>
      <c r="BK39" s="913"/>
      <c r="BL39" s="913"/>
      <c r="BM39" s="913"/>
      <c r="BN39" s="914" t="s">
        <v>69</v>
      </c>
      <c r="BO39" s="914"/>
      <c r="BP39" s="914"/>
      <c r="BQ39" s="914"/>
      <c r="BR39" s="914"/>
      <c r="BS39" s="914"/>
      <c r="BT39" s="914"/>
      <c r="BU39" s="914"/>
      <c r="BV39" s="914"/>
      <c r="BW39" s="914"/>
      <c r="BX39" s="914"/>
      <c r="BY39" s="914"/>
      <c r="BZ39" s="914"/>
      <c r="CA39" s="914"/>
      <c r="CB39" s="120"/>
      <c r="CC39" s="120"/>
      <c r="CD39" s="34"/>
      <c r="CE39" s="127"/>
      <c r="CF39" s="21"/>
      <c r="CG39" s="21"/>
      <c r="CH39" s="128"/>
      <c r="CI39" s="121"/>
      <c r="CJ39" s="120"/>
      <c r="CK39" s="120"/>
    </row>
    <row r="40" spans="1:89" s="75" customFormat="1" ht="14.25" customHeight="1" x14ac:dyDescent="0.3">
      <c r="A40" s="66"/>
      <c r="B40" s="126"/>
      <c r="C40" s="127"/>
      <c r="D40" s="127"/>
      <c r="E40" s="127"/>
      <c r="F40" s="127"/>
      <c r="G40" s="127"/>
      <c r="I40" s="127"/>
      <c r="J40" s="21" t="s">
        <v>79</v>
      </c>
      <c r="K40" s="69"/>
      <c r="L40" s="21"/>
      <c r="M40" s="21"/>
      <c r="N40" s="21"/>
      <c r="O40" s="21"/>
      <c r="P40" s="21" t="s">
        <v>80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911"/>
      <c r="AQ40" s="912"/>
      <c r="AR40" s="912"/>
      <c r="AS40" s="912"/>
      <c r="AT40" s="912"/>
      <c r="AU40" s="912"/>
      <c r="AV40" s="912"/>
      <c r="AW40" s="912"/>
      <c r="AX40" s="912"/>
      <c r="AY40" s="912"/>
      <c r="AZ40" s="913"/>
      <c r="BA40" s="913"/>
      <c r="BB40" s="913"/>
      <c r="BC40" s="913"/>
      <c r="BD40" s="913"/>
      <c r="BE40" s="913"/>
      <c r="BF40" s="913"/>
      <c r="BG40" s="913"/>
      <c r="BH40" s="913"/>
      <c r="BI40" s="913"/>
      <c r="BJ40" s="913"/>
      <c r="BK40" s="913"/>
      <c r="BL40" s="913"/>
      <c r="BM40" s="913"/>
      <c r="BN40" s="914" t="s">
        <v>69</v>
      </c>
      <c r="BO40" s="914"/>
      <c r="BP40" s="914"/>
      <c r="BQ40" s="914"/>
      <c r="BR40" s="914"/>
      <c r="BS40" s="914"/>
      <c r="BT40" s="914"/>
      <c r="BU40" s="914"/>
      <c r="BV40" s="914"/>
      <c r="BW40" s="914"/>
      <c r="BX40" s="914"/>
      <c r="BY40" s="914"/>
      <c r="BZ40" s="914"/>
      <c r="CA40" s="914"/>
      <c r="CB40" s="120"/>
      <c r="CC40" s="120"/>
      <c r="CD40" s="34"/>
      <c r="CE40" s="127"/>
      <c r="CF40" s="21"/>
      <c r="CG40" s="21"/>
      <c r="CH40" s="128"/>
      <c r="CI40" s="121"/>
      <c r="CJ40" s="120"/>
      <c r="CK40" s="120"/>
    </row>
    <row r="41" spans="1:89" s="75" customFormat="1" ht="14.25" customHeight="1" x14ac:dyDescent="0.3">
      <c r="A41" s="66"/>
      <c r="B41" s="126" t="s">
        <v>81</v>
      </c>
      <c r="C41" s="127"/>
      <c r="D41" s="127"/>
      <c r="E41" s="127"/>
      <c r="F41" s="127"/>
      <c r="G41" s="127"/>
      <c r="H41" s="127"/>
      <c r="I41" s="127"/>
      <c r="J41" s="127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911"/>
      <c r="AQ41" s="912"/>
      <c r="AR41" s="912"/>
      <c r="AS41" s="912"/>
      <c r="AT41" s="912"/>
      <c r="AU41" s="912"/>
      <c r="AV41" s="912"/>
      <c r="AW41" s="912"/>
      <c r="AX41" s="912"/>
      <c r="AY41" s="912"/>
      <c r="AZ41" s="913"/>
      <c r="BA41" s="913"/>
      <c r="BB41" s="913"/>
      <c r="BC41" s="913"/>
      <c r="BD41" s="913"/>
      <c r="BE41" s="913"/>
      <c r="BF41" s="913"/>
      <c r="BG41" s="913"/>
      <c r="BH41" s="913"/>
      <c r="BI41" s="913"/>
      <c r="BJ41" s="913"/>
      <c r="BK41" s="913"/>
      <c r="BL41" s="913"/>
      <c r="BM41" s="913"/>
      <c r="BN41" s="914" t="s">
        <v>69</v>
      </c>
      <c r="BO41" s="914"/>
      <c r="BP41" s="914"/>
      <c r="BQ41" s="914"/>
      <c r="BR41" s="914"/>
      <c r="BS41" s="914"/>
      <c r="BT41" s="914"/>
      <c r="BU41" s="914"/>
      <c r="BV41" s="914"/>
      <c r="BW41" s="914"/>
      <c r="BX41" s="914"/>
      <c r="BY41" s="914"/>
      <c r="BZ41" s="914"/>
      <c r="CA41" s="914"/>
      <c r="CB41" s="120"/>
      <c r="CC41" s="120"/>
      <c r="CD41" s="34"/>
      <c r="CE41" s="21"/>
      <c r="CF41" s="21"/>
      <c r="CG41" s="21"/>
      <c r="CH41" s="123"/>
      <c r="CI41" s="121"/>
      <c r="CJ41" s="120"/>
      <c r="CK41" s="120"/>
    </row>
    <row r="42" spans="1:89" s="75" customFormat="1" ht="14.25" customHeight="1" x14ac:dyDescent="0.3">
      <c r="A42" s="66"/>
      <c r="B42" s="126"/>
      <c r="C42" s="127"/>
      <c r="D42" s="127"/>
      <c r="E42" s="127"/>
      <c r="F42" s="127"/>
      <c r="G42" s="127"/>
      <c r="J42" s="21" t="s">
        <v>82</v>
      </c>
      <c r="K42" s="127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911"/>
      <c r="AQ42" s="912"/>
      <c r="AR42" s="912"/>
      <c r="AS42" s="912"/>
      <c r="AT42" s="912"/>
      <c r="AU42" s="912"/>
      <c r="AV42" s="912"/>
      <c r="AW42" s="912"/>
      <c r="AX42" s="912"/>
      <c r="AY42" s="912"/>
      <c r="AZ42" s="913"/>
      <c r="BA42" s="913"/>
      <c r="BB42" s="913"/>
      <c r="BC42" s="913"/>
      <c r="BD42" s="913"/>
      <c r="BE42" s="913"/>
      <c r="BF42" s="913"/>
      <c r="BG42" s="913"/>
      <c r="BH42" s="913"/>
      <c r="BI42" s="913"/>
      <c r="BJ42" s="913"/>
      <c r="BK42" s="913"/>
      <c r="BL42" s="913"/>
      <c r="BM42" s="913"/>
      <c r="BN42" s="914" t="s">
        <v>69</v>
      </c>
      <c r="BO42" s="914"/>
      <c r="BP42" s="914"/>
      <c r="BQ42" s="914"/>
      <c r="BR42" s="914"/>
      <c r="BS42" s="914"/>
      <c r="BT42" s="914"/>
      <c r="BU42" s="914"/>
      <c r="BV42" s="914"/>
      <c r="BW42" s="914"/>
      <c r="BX42" s="914"/>
      <c r="BY42" s="914"/>
      <c r="BZ42" s="914"/>
      <c r="CA42" s="914"/>
      <c r="CB42" s="120"/>
      <c r="CC42" s="120"/>
      <c r="CD42" s="34"/>
      <c r="CE42" s="21"/>
      <c r="CF42" s="21"/>
      <c r="CG42" s="21"/>
      <c r="CH42" s="123"/>
      <c r="CI42" s="121"/>
      <c r="CJ42" s="120"/>
      <c r="CK42" s="120"/>
    </row>
    <row r="43" spans="1:89" s="75" customFormat="1" ht="14.25" customHeight="1" x14ac:dyDescent="0.3">
      <c r="A43" s="66"/>
      <c r="B43" s="126"/>
      <c r="C43" s="127"/>
      <c r="D43" s="127"/>
      <c r="E43" s="127"/>
      <c r="F43" s="127"/>
      <c r="G43" s="127"/>
      <c r="J43" s="21" t="s">
        <v>83</v>
      </c>
      <c r="K43" s="127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911"/>
      <c r="AQ43" s="912"/>
      <c r="AR43" s="912"/>
      <c r="AS43" s="912"/>
      <c r="AT43" s="912"/>
      <c r="AU43" s="912"/>
      <c r="AV43" s="912"/>
      <c r="AW43" s="912"/>
      <c r="AX43" s="912"/>
      <c r="AY43" s="912"/>
      <c r="AZ43" s="913"/>
      <c r="BA43" s="913"/>
      <c r="BB43" s="913"/>
      <c r="BC43" s="913"/>
      <c r="BD43" s="913"/>
      <c r="BE43" s="913"/>
      <c r="BF43" s="913"/>
      <c r="BG43" s="913"/>
      <c r="BH43" s="913"/>
      <c r="BI43" s="913"/>
      <c r="BJ43" s="913"/>
      <c r="BK43" s="913"/>
      <c r="BL43" s="913"/>
      <c r="BM43" s="913"/>
      <c r="BN43" s="914" t="s">
        <v>69</v>
      </c>
      <c r="BO43" s="914"/>
      <c r="BP43" s="914"/>
      <c r="BQ43" s="914"/>
      <c r="BR43" s="914"/>
      <c r="BS43" s="914"/>
      <c r="BT43" s="914"/>
      <c r="BU43" s="914"/>
      <c r="BV43" s="914"/>
      <c r="BW43" s="914"/>
      <c r="BX43" s="914"/>
      <c r="BY43" s="914"/>
      <c r="BZ43" s="914"/>
      <c r="CA43" s="914"/>
      <c r="CB43" s="120"/>
      <c r="CC43" s="120"/>
      <c r="CD43" s="34"/>
      <c r="CE43" s="21"/>
      <c r="CF43" s="21"/>
      <c r="CG43" s="21"/>
      <c r="CH43" s="123"/>
      <c r="CI43" s="121"/>
      <c r="CJ43" s="120"/>
      <c r="CK43" s="120"/>
    </row>
    <row r="44" spans="1:89" s="75" customFormat="1" ht="14.25" customHeight="1" x14ac:dyDescent="0.3">
      <c r="A44" s="66"/>
      <c r="B44" s="126"/>
      <c r="C44" s="127"/>
      <c r="D44" s="127"/>
      <c r="E44" s="127"/>
      <c r="F44" s="127"/>
      <c r="G44" s="127"/>
      <c r="J44" s="21" t="s">
        <v>84</v>
      </c>
      <c r="K44" s="127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911"/>
      <c r="AQ44" s="912"/>
      <c r="AR44" s="912"/>
      <c r="AS44" s="912"/>
      <c r="AT44" s="912"/>
      <c r="AU44" s="912"/>
      <c r="AV44" s="912"/>
      <c r="AW44" s="912"/>
      <c r="AX44" s="912"/>
      <c r="AY44" s="912"/>
      <c r="AZ44" s="913"/>
      <c r="BA44" s="913"/>
      <c r="BB44" s="913"/>
      <c r="BC44" s="913"/>
      <c r="BD44" s="913"/>
      <c r="BE44" s="913"/>
      <c r="BF44" s="913"/>
      <c r="BG44" s="913"/>
      <c r="BH44" s="913"/>
      <c r="BI44" s="913"/>
      <c r="BJ44" s="913"/>
      <c r="BK44" s="913"/>
      <c r="BL44" s="913"/>
      <c r="BM44" s="913"/>
      <c r="BN44" s="914" t="s">
        <v>69</v>
      </c>
      <c r="BO44" s="914"/>
      <c r="BP44" s="914"/>
      <c r="BQ44" s="914"/>
      <c r="BR44" s="914"/>
      <c r="BS44" s="914"/>
      <c r="BT44" s="914"/>
      <c r="BU44" s="914"/>
      <c r="BV44" s="914"/>
      <c r="BW44" s="914"/>
      <c r="BX44" s="914"/>
      <c r="BY44" s="914"/>
      <c r="BZ44" s="914"/>
      <c r="CA44" s="914"/>
      <c r="CB44" s="120"/>
      <c r="CC44" s="120"/>
      <c r="CD44" s="34"/>
      <c r="CE44" s="21"/>
      <c r="CF44" s="21"/>
      <c r="CG44" s="21"/>
      <c r="CH44" s="123"/>
      <c r="CI44" s="121"/>
      <c r="CJ44" s="120"/>
      <c r="CK44" s="120"/>
    </row>
    <row r="45" spans="1:89" s="75" customFormat="1" ht="14.25" customHeight="1" x14ac:dyDescent="0.3">
      <c r="A45" s="66"/>
      <c r="B45" s="126"/>
      <c r="C45" s="127"/>
      <c r="D45" s="127"/>
      <c r="E45" s="127"/>
      <c r="F45" s="127"/>
      <c r="G45" s="127"/>
      <c r="J45" s="21" t="s">
        <v>85</v>
      </c>
      <c r="K45" s="127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911"/>
      <c r="AQ45" s="912"/>
      <c r="AR45" s="912"/>
      <c r="AS45" s="912"/>
      <c r="AT45" s="912"/>
      <c r="AU45" s="912"/>
      <c r="AV45" s="912"/>
      <c r="AW45" s="912"/>
      <c r="AX45" s="912"/>
      <c r="AY45" s="912"/>
      <c r="AZ45" s="913"/>
      <c r="BA45" s="913"/>
      <c r="BB45" s="913"/>
      <c r="BC45" s="913"/>
      <c r="BD45" s="913"/>
      <c r="BE45" s="913"/>
      <c r="BF45" s="913"/>
      <c r="BG45" s="913"/>
      <c r="BH45" s="913"/>
      <c r="BI45" s="913"/>
      <c r="BJ45" s="913"/>
      <c r="BK45" s="913"/>
      <c r="BL45" s="913"/>
      <c r="BM45" s="913"/>
      <c r="BN45" s="914" t="s">
        <v>69</v>
      </c>
      <c r="BO45" s="914"/>
      <c r="BP45" s="914"/>
      <c r="BQ45" s="914"/>
      <c r="BR45" s="914"/>
      <c r="BS45" s="914"/>
      <c r="BT45" s="914"/>
      <c r="BU45" s="914"/>
      <c r="BV45" s="914"/>
      <c r="BW45" s="914"/>
      <c r="BX45" s="914"/>
      <c r="BY45" s="914"/>
      <c r="BZ45" s="914"/>
      <c r="CA45" s="914"/>
      <c r="CB45" s="120"/>
      <c r="CC45" s="120"/>
      <c r="CD45" s="34"/>
      <c r="CE45" s="21"/>
      <c r="CF45" s="21"/>
      <c r="CG45" s="21"/>
      <c r="CH45" s="123"/>
      <c r="CI45" s="121"/>
      <c r="CJ45" s="120"/>
      <c r="CK45" s="120"/>
    </row>
    <row r="46" spans="1:89" s="75" customFormat="1" ht="14.25" customHeight="1" x14ac:dyDescent="0.3">
      <c r="A46" s="66"/>
      <c r="B46" s="126"/>
      <c r="C46" s="127"/>
      <c r="D46" s="127"/>
      <c r="E46" s="127"/>
      <c r="F46" s="127"/>
      <c r="G46" s="127"/>
      <c r="J46" s="21" t="s">
        <v>86</v>
      </c>
      <c r="K46" s="127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911"/>
      <c r="AQ46" s="912"/>
      <c r="AR46" s="912"/>
      <c r="AS46" s="912"/>
      <c r="AT46" s="912"/>
      <c r="AU46" s="912"/>
      <c r="AV46" s="912"/>
      <c r="AW46" s="912"/>
      <c r="AX46" s="912"/>
      <c r="AY46" s="912"/>
      <c r="AZ46" s="913"/>
      <c r="BA46" s="913"/>
      <c r="BB46" s="913"/>
      <c r="BC46" s="913"/>
      <c r="BD46" s="913"/>
      <c r="BE46" s="913"/>
      <c r="BF46" s="913"/>
      <c r="BG46" s="913"/>
      <c r="BH46" s="913"/>
      <c r="BI46" s="913"/>
      <c r="BJ46" s="913"/>
      <c r="BK46" s="913"/>
      <c r="BL46" s="913"/>
      <c r="BM46" s="913"/>
      <c r="BN46" s="914" t="s">
        <v>69</v>
      </c>
      <c r="BO46" s="914"/>
      <c r="BP46" s="914"/>
      <c r="BQ46" s="914"/>
      <c r="BR46" s="914"/>
      <c r="BS46" s="914"/>
      <c r="BT46" s="914"/>
      <c r="BU46" s="914"/>
      <c r="BV46" s="914"/>
      <c r="BW46" s="914"/>
      <c r="BX46" s="914"/>
      <c r="BY46" s="914"/>
      <c r="BZ46" s="914"/>
      <c r="CA46" s="914"/>
      <c r="CB46" s="120"/>
      <c r="CC46" s="120"/>
      <c r="CD46" s="34"/>
      <c r="CE46" s="21"/>
      <c r="CF46" s="21"/>
      <c r="CG46" s="21"/>
      <c r="CH46" s="123"/>
      <c r="CI46" s="121"/>
      <c r="CJ46" s="120"/>
      <c r="CK46" s="120"/>
    </row>
    <row r="47" spans="1:89" s="75" customFormat="1" ht="14.25" customHeight="1" x14ac:dyDescent="0.3">
      <c r="A47" s="66"/>
      <c r="B47" s="122"/>
      <c r="C47" s="21"/>
      <c r="D47" s="21"/>
      <c r="E47" s="21"/>
      <c r="F47" s="21"/>
      <c r="G47" s="21"/>
      <c r="J47" s="21" t="s">
        <v>87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911"/>
      <c r="AQ47" s="912"/>
      <c r="AR47" s="912"/>
      <c r="AS47" s="912"/>
      <c r="AT47" s="912"/>
      <c r="AU47" s="912"/>
      <c r="AV47" s="912"/>
      <c r="AW47" s="912"/>
      <c r="AX47" s="912"/>
      <c r="AY47" s="912"/>
      <c r="AZ47" s="913"/>
      <c r="BA47" s="913"/>
      <c r="BB47" s="913"/>
      <c r="BC47" s="913"/>
      <c r="BD47" s="913"/>
      <c r="BE47" s="913"/>
      <c r="BF47" s="913"/>
      <c r="BG47" s="913"/>
      <c r="BH47" s="913"/>
      <c r="BI47" s="913"/>
      <c r="BJ47" s="913"/>
      <c r="BK47" s="913"/>
      <c r="BL47" s="913"/>
      <c r="BM47" s="913"/>
      <c r="BN47" s="914" t="s">
        <v>69</v>
      </c>
      <c r="BO47" s="914"/>
      <c r="BP47" s="914"/>
      <c r="BQ47" s="914"/>
      <c r="BR47" s="914"/>
      <c r="BS47" s="914"/>
      <c r="BT47" s="914"/>
      <c r="BU47" s="914"/>
      <c r="BV47" s="914"/>
      <c r="BW47" s="914"/>
      <c r="BX47" s="914"/>
      <c r="BY47" s="914"/>
      <c r="BZ47" s="914"/>
      <c r="CA47" s="914"/>
      <c r="CB47" s="120"/>
      <c r="CC47" s="120"/>
      <c r="CD47" s="34"/>
      <c r="CE47" s="21"/>
      <c r="CF47" s="21"/>
      <c r="CG47" s="21"/>
      <c r="CH47" s="123"/>
      <c r="CI47" s="121"/>
      <c r="CJ47" s="120"/>
      <c r="CK47" s="120"/>
    </row>
    <row r="48" spans="1:89" s="75" customFormat="1" ht="14.25" customHeight="1" x14ac:dyDescent="0.3">
      <c r="A48" s="66"/>
      <c r="B48" s="122"/>
      <c r="C48" s="21"/>
      <c r="D48" s="21"/>
      <c r="E48" s="21"/>
      <c r="F48" s="21"/>
      <c r="G48" s="21"/>
      <c r="J48" s="21" t="s">
        <v>88</v>
      </c>
      <c r="K48" s="21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911"/>
      <c r="AQ48" s="912"/>
      <c r="AR48" s="912"/>
      <c r="AS48" s="912"/>
      <c r="AT48" s="912"/>
      <c r="AU48" s="912"/>
      <c r="AV48" s="912"/>
      <c r="AW48" s="912"/>
      <c r="AX48" s="912"/>
      <c r="AY48" s="912"/>
      <c r="AZ48" s="913"/>
      <c r="BA48" s="913"/>
      <c r="BB48" s="913"/>
      <c r="BC48" s="913"/>
      <c r="BD48" s="913"/>
      <c r="BE48" s="913"/>
      <c r="BF48" s="913"/>
      <c r="BG48" s="913"/>
      <c r="BH48" s="913"/>
      <c r="BI48" s="913"/>
      <c r="BJ48" s="913"/>
      <c r="BK48" s="913"/>
      <c r="BL48" s="913"/>
      <c r="BM48" s="913"/>
      <c r="BN48" s="914" t="s">
        <v>69</v>
      </c>
      <c r="BO48" s="914"/>
      <c r="BP48" s="914"/>
      <c r="BQ48" s="914"/>
      <c r="BR48" s="914"/>
      <c r="BS48" s="914"/>
      <c r="BT48" s="914"/>
      <c r="BU48" s="914"/>
      <c r="BV48" s="914"/>
      <c r="BW48" s="914"/>
      <c r="BX48" s="914"/>
      <c r="BY48" s="914"/>
      <c r="BZ48" s="914"/>
      <c r="CA48" s="914"/>
      <c r="CB48" s="120"/>
      <c r="CC48" s="120"/>
      <c r="CD48" s="34"/>
      <c r="CE48" s="21"/>
      <c r="CF48" s="21"/>
      <c r="CG48" s="21"/>
      <c r="CH48" s="123"/>
      <c r="CI48" s="121"/>
      <c r="CJ48" s="120"/>
      <c r="CK48" s="120"/>
    </row>
    <row r="49" spans="1:90" s="75" customFormat="1" ht="14.25" customHeight="1" x14ac:dyDescent="0.3">
      <c r="A49" s="66"/>
      <c r="B49" s="122" t="s">
        <v>89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911"/>
      <c r="AQ49" s="912"/>
      <c r="AR49" s="912"/>
      <c r="AS49" s="912"/>
      <c r="AT49" s="912"/>
      <c r="AU49" s="912"/>
      <c r="AV49" s="912"/>
      <c r="AW49" s="912"/>
      <c r="AX49" s="912"/>
      <c r="AY49" s="912"/>
      <c r="AZ49" s="913"/>
      <c r="BA49" s="913"/>
      <c r="BB49" s="913"/>
      <c r="BC49" s="913"/>
      <c r="BD49" s="913"/>
      <c r="BE49" s="913"/>
      <c r="BF49" s="913"/>
      <c r="BG49" s="913"/>
      <c r="BH49" s="913"/>
      <c r="BI49" s="913"/>
      <c r="BJ49" s="913"/>
      <c r="BK49" s="913"/>
      <c r="BL49" s="913"/>
      <c r="BM49" s="913"/>
      <c r="BN49" s="914" t="s">
        <v>69</v>
      </c>
      <c r="BO49" s="914"/>
      <c r="BP49" s="914"/>
      <c r="BQ49" s="914"/>
      <c r="BR49" s="914"/>
      <c r="BS49" s="914"/>
      <c r="BT49" s="914"/>
      <c r="BU49" s="914"/>
      <c r="BV49" s="914"/>
      <c r="BW49" s="914"/>
      <c r="BX49" s="914"/>
      <c r="BY49" s="914"/>
      <c r="BZ49" s="914"/>
      <c r="CA49" s="914"/>
      <c r="CB49" s="120"/>
      <c r="CC49" s="120"/>
      <c r="CD49" s="66"/>
      <c r="CE49" s="21"/>
      <c r="CF49" s="21"/>
      <c r="CG49" s="21"/>
      <c r="CH49" s="123"/>
      <c r="CI49" s="121"/>
      <c r="CJ49" s="120"/>
      <c r="CK49" s="120"/>
    </row>
    <row r="50" spans="1:90" s="75" customFormat="1" ht="14.25" customHeight="1" x14ac:dyDescent="0.3">
      <c r="A50" s="66"/>
      <c r="B50" s="122" t="s">
        <v>90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911"/>
      <c r="AQ50" s="912"/>
      <c r="AR50" s="912"/>
      <c r="AS50" s="912"/>
      <c r="AT50" s="912"/>
      <c r="AU50" s="912"/>
      <c r="AV50" s="912"/>
      <c r="AW50" s="912"/>
      <c r="AX50" s="912"/>
      <c r="AY50" s="912"/>
      <c r="AZ50" s="913"/>
      <c r="BA50" s="913"/>
      <c r="BB50" s="913"/>
      <c r="BC50" s="913"/>
      <c r="BD50" s="913"/>
      <c r="BE50" s="913"/>
      <c r="BF50" s="913"/>
      <c r="BG50" s="913"/>
      <c r="BH50" s="913"/>
      <c r="BI50" s="913"/>
      <c r="BJ50" s="913"/>
      <c r="BK50" s="913"/>
      <c r="BL50" s="913"/>
      <c r="BM50" s="913"/>
      <c r="BN50" s="914" t="s">
        <v>69</v>
      </c>
      <c r="BO50" s="914"/>
      <c r="BP50" s="914"/>
      <c r="BQ50" s="914"/>
      <c r="BR50" s="914"/>
      <c r="BS50" s="914"/>
      <c r="BT50" s="914"/>
      <c r="BU50" s="914"/>
      <c r="BV50" s="914"/>
      <c r="BW50" s="914"/>
      <c r="BX50" s="914"/>
      <c r="BY50" s="914"/>
      <c r="BZ50" s="914"/>
      <c r="CA50" s="914"/>
      <c r="CB50" s="120"/>
      <c r="CC50" s="120"/>
      <c r="CD50" s="66"/>
      <c r="CE50" s="21"/>
      <c r="CF50" s="21"/>
      <c r="CG50" s="21"/>
      <c r="CH50" s="123"/>
      <c r="CI50" s="121"/>
      <c r="CJ50" s="120"/>
      <c r="CK50" s="120"/>
    </row>
    <row r="51" spans="1:90" s="75" customFormat="1" ht="14.25" customHeight="1" x14ac:dyDescent="0.3">
      <c r="A51" s="66"/>
      <c r="B51" s="122" t="s">
        <v>91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917"/>
      <c r="AQ51" s="918"/>
      <c r="AR51" s="918"/>
      <c r="AS51" s="918"/>
      <c r="AT51" s="918"/>
      <c r="AU51" s="918"/>
      <c r="AV51" s="918"/>
      <c r="AW51" s="918"/>
      <c r="AX51" s="918"/>
      <c r="AY51" s="918"/>
      <c r="AZ51" s="913"/>
      <c r="BA51" s="913"/>
      <c r="BB51" s="913"/>
      <c r="BC51" s="913"/>
      <c r="BD51" s="913"/>
      <c r="BE51" s="913"/>
      <c r="BF51" s="913"/>
      <c r="BG51" s="913"/>
      <c r="BH51" s="913"/>
      <c r="BI51" s="913"/>
      <c r="BJ51" s="913"/>
      <c r="BK51" s="913"/>
      <c r="BL51" s="913"/>
      <c r="BM51" s="913"/>
      <c r="BN51" s="914" t="s">
        <v>69</v>
      </c>
      <c r="BO51" s="914"/>
      <c r="BP51" s="914"/>
      <c r="BQ51" s="914"/>
      <c r="BR51" s="914"/>
      <c r="BS51" s="914"/>
      <c r="BT51" s="914"/>
      <c r="BU51" s="914"/>
      <c r="BV51" s="914"/>
      <c r="BW51" s="914"/>
      <c r="BX51" s="914"/>
      <c r="BY51" s="914"/>
      <c r="BZ51" s="914"/>
      <c r="CA51" s="914"/>
      <c r="CB51" s="130"/>
      <c r="CC51" s="130"/>
      <c r="CD51" s="66"/>
      <c r="CE51" s="21"/>
      <c r="CF51" s="21"/>
      <c r="CG51" s="21"/>
      <c r="CH51" s="123"/>
      <c r="CI51" s="131"/>
      <c r="CJ51" s="120"/>
      <c r="CK51" s="120"/>
    </row>
    <row r="52" spans="1:90" s="75" customFormat="1" ht="14.25" customHeight="1" x14ac:dyDescent="0.3">
      <c r="A52" s="66"/>
      <c r="B52" s="122" t="s">
        <v>92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919" t="e">
        <f>IF($J20="","",VLOOKUP($J20,DT!$A$3:$N$200,79))</f>
        <v>#REF!</v>
      </c>
      <c r="U52" s="920"/>
      <c r="V52" s="920"/>
      <c r="W52" s="920"/>
      <c r="X52" s="920"/>
      <c r="Y52" s="920"/>
      <c r="Z52" s="920"/>
      <c r="AA52" s="920"/>
      <c r="AB52" s="920"/>
      <c r="AC52" s="920"/>
      <c r="AD52" s="920"/>
      <c r="AE52" s="920"/>
      <c r="AF52" s="21"/>
      <c r="AG52" s="21"/>
      <c r="AH52" s="21"/>
      <c r="AI52" s="21"/>
      <c r="AJ52" s="21"/>
      <c r="AK52" s="921" t="e">
        <f>IF($J20="","",VLOOKUP($J20,DT!$A$5:$N$200,93))</f>
        <v>#REF!</v>
      </c>
      <c r="AL52" s="921"/>
      <c r="AM52" s="921"/>
      <c r="AN52" s="921"/>
      <c r="AO52" s="921"/>
      <c r="AP52" s="922" t="e">
        <f>IF($J20="","",VLOOKUP($J20,DT!$A$5:$N$200,135))</f>
        <v>#REF!</v>
      </c>
      <c r="AQ52" s="923"/>
      <c r="AR52" s="923"/>
      <c r="AS52" s="923"/>
      <c r="AT52" s="923"/>
      <c r="AU52" s="923"/>
      <c r="AV52" s="923"/>
      <c r="AW52" s="923"/>
      <c r="AX52" s="923"/>
      <c r="AY52" s="924"/>
      <c r="AZ52" s="925" t="e">
        <f>IF($J20="","",VLOOKUP($J20,DT!$A$5:$N$200,107))</f>
        <v>#REF!</v>
      </c>
      <c r="BA52" s="925"/>
      <c r="BB52" s="925"/>
      <c r="BC52" s="925"/>
      <c r="BD52" s="925"/>
      <c r="BE52" s="925"/>
      <c r="BF52" s="925"/>
      <c r="BG52" s="925"/>
      <c r="BH52" s="925"/>
      <c r="BI52" s="925"/>
      <c r="BJ52" s="925"/>
      <c r="BK52" s="925"/>
      <c r="BL52" s="925"/>
      <c r="BM52" s="925"/>
      <c r="BN52" s="925" t="e">
        <f>IF($J20="","",VLOOKUP($J20,DT!$A$5:$N$200,121))</f>
        <v>#REF!</v>
      </c>
      <c r="BO52" s="925"/>
      <c r="BP52" s="925"/>
      <c r="BQ52" s="925"/>
      <c r="BR52" s="925"/>
      <c r="BS52" s="925"/>
      <c r="BT52" s="925"/>
      <c r="BU52" s="925"/>
      <c r="BV52" s="925"/>
      <c r="BW52" s="925"/>
      <c r="BX52" s="925"/>
      <c r="BY52" s="925"/>
      <c r="BZ52" s="925"/>
      <c r="CA52" s="925"/>
      <c r="CB52" s="69"/>
      <c r="CC52" s="132"/>
      <c r="CD52" s="133"/>
      <c r="CE52" s="21"/>
      <c r="CF52" s="21"/>
      <c r="CG52" s="21"/>
      <c r="CH52" s="134"/>
      <c r="CI52" s="135"/>
      <c r="CJ52" s="136"/>
      <c r="CK52" s="136"/>
    </row>
    <row r="53" spans="1:90" s="75" customFormat="1" ht="14.25" customHeight="1" x14ac:dyDescent="0.3">
      <c r="A53" s="66"/>
      <c r="B53" s="137" t="s">
        <v>93</v>
      </c>
      <c r="C53" s="138"/>
      <c r="D53" s="138"/>
      <c r="E53" s="138"/>
      <c r="F53" s="138"/>
      <c r="G53" s="138"/>
      <c r="H53" s="138"/>
      <c r="I53" s="138"/>
      <c r="J53" s="138"/>
      <c r="K53" s="129"/>
      <c r="L53" s="129"/>
      <c r="M53" s="129"/>
      <c r="N53" s="129"/>
      <c r="O53" s="129"/>
      <c r="P53" s="129"/>
      <c r="Q53" s="129"/>
      <c r="R53" s="129"/>
      <c r="S53" s="129"/>
      <c r="T53" s="920"/>
      <c r="U53" s="920"/>
      <c r="V53" s="920"/>
      <c r="W53" s="920"/>
      <c r="X53" s="920"/>
      <c r="Y53" s="920"/>
      <c r="Z53" s="920"/>
      <c r="AA53" s="920"/>
      <c r="AB53" s="920"/>
      <c r="AC53" s="920"/>
      <c r="AD53" s="920"/>
      <c r="AE53" s="920"/>
      <c r="AF53" s="21"/>
      <c r="AG53" s="21"/>
      <c r="AH53" s="21"/>
      <c r="AI53" s="21"/>
      <c r="AJ53" s="21"/>
      <c r="AK53" s="921"/>
      <c r="AL53" s="921"/>
      <c r="AM53" s="921"/>
      <c r="AN53" s="921"/>
      <c r="AO53" s="926"/>
      <c r="AP53" s="927"/>
      <c r="AQ53" s="928"/>
      <c r="AR53" s="928"/>
      <c r="AS53" s="928"/>
      <c r="AT53" s="928"/>
      <c r="AU53" s="928"/>
      <c r="AV53" s="928"/>
      <c r="AW53" s="928"/>
      <c r="AX53" s="928"/>
      <c r="AY53" s="929"/>
      <c r="AZ53" s="930"/>
      <c r="BA53" s="931"/>
      <c r="BB53" s="931"/>
      <c r="BC53" s="931"/>
      <c r="BD53" s="931"/>
      <c r="BE53" s="931"/>
      <c r="BF53" s="931"/>
      <c r="BG53" s="931"/>
      <c r="BH53" s="931"/>
      <c r="BI53" s="931"/>
      <c r="BJ53" s="931"/>
      <c r="BK53" s="931"/>
      <c r="BL53" s="931"/>
      <c r="BM53" s="932"/>
      <c r="BN53" s="930"/>
      <c r="BO53" s="931"/>
      <c r="BP53" s="931"/>
      <c r="BQ53" s="931"/>
      <c r="BR53" s="931"/>
      <c r="BS53" s="931"/>
      <c r="BT53" s="931"/>
      <c r="BU53" s="931"/>
      <c r="BV53" s="931"/>
      <c r="BW53" s="931"/>
      <c r="BX53" s="931"/>
      <c r="BY53" s="931"/>
      <c r="BZ53" s="931"/>
      <c r="CA53" s="932"/>
      <c r="CB53" s="69"/>
      <c r="CC53" s="132"/>
      <c r="CD53" s="133"/>
      <c r="CE53" s="21"/>
      <c r="CF53" s="21"/>
      <c r="CG53" s="21"/>
      <c r="CH53" s="134"/>
      <c r="CI53" s="135"/>
      <c r="CJ53" s="136"/>
      <c r="CK53" s="136"/>
    </row>
    <row r="54" spans="1:90" s="52" customFormat="1" ht="2.25" customHeight="1" x14ac:dyDescent="0.3">
      <c r="A54" s="40"/>
      <c r="B54" s="139"/>
      <c r="C54" s="140"/>
      <c r="D54" s="140"/>
      <c r="E54" s="140"/>
      <c r="F54" s="140"/>
      <c r="G54" s="140"/>
      <c r="H54" s="140"/>
      <c r="I54" s="140"/>
      <c r="J54" s="140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1"/>
      <c r="AG54" s="141"/>
      <c r="AH54" s="141"/>
      <c r="AI54" s="141"/>
      <c r="AJ54" s="141"/>
      <c r="AK54" s="141"/>
      <c r="AL54" s="141"/>
      <c r="AM54" s="141"/>
      <c r="AN54" s="81"/>
      <c r="AO54" s="143"/>
      <c r="AP54" s="144"/>
      <c r="AQ54" s="141"/>
      <c r="AR54" s="81"/>
      <c r="AS54" s="141"/>
      <c r="AT54" s="141"/>
      <c r="AU54" s="141"/>
      <c r="AV54" s="141"/>
      <c r="AW54" s="141"/>
      <c r="AX54" s="141"/>
      <c r="AY54" s="143"/>
      <c r="AZ54" s="145"/>
      <c r="BA54" s="146"/>
      <c r="BB54" s="146"/>
      <c r="BC54" s="146"/>
      <c r="BD54" s="146"/>
      <c r="BE54" s="146"/>
      <c r="BF54" s="146"/>
      <c r="BG54" s="146"/>
      <c r="BH54" s="146"/>
      <c r="BI54" s="146"/>
      <c r="BJ54" s="146"/>
      <c r="BK54" s="146"/>
      <c r="BL54" s="146"/>
      <c r="BM54" s="147"/>
      <c r="BN54" s="148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50"/>
      <c r="CB54" s="151"/>
      <c r="CC54" s="151"/>
      <c r="CD54" s="152"/>
      <c r="CE54" s="153"/>
      <c r="CF54" s="153"/>
      <c r="CG54" s="153"/>
      <c r="CH54" s="154"/>
      <c r="CI54" s="155"/>
      <c r="CJ54" s="156"/>
      <c r="CK54" s="156"/>
    </row>
    <row r="55" spans="1:90" s="66" customFormat="1" ht="20.25" customHeight="1" x14ac:dyDescent="0.7">
      <c r="B55" s="943" t="s">
        <v>94</v>
      </c>
      <c r="C55" s="944"/>
      <c r="D55" s="944"/>
      <c r="E55" s="944"/>
      <c r="F55" s="944"/>
      <c r="G55" s="944"/>
      <c r="H55" s="944"/>
      <c r="I55" s="944"/>
      <c r="J55" s="944"/>
      <c r="K55" s="944"/>
      <c r="L55" s="944"/>
      <c r="M55" s="944"/>
      <c r="N55" s="944"/>
      <c r="O55" s="944"/>
      <c r="P55" s="944"/>
      <c r="Q55" s="944"/>
      <c r="R55" s="944"/>
      <c r="S55" s="944"/>
      <c r="T55" s="944"/>
      <c r="U55" s="944"/>
      <c r="V55" s="944"/>
      <c r="W55" s="944"/>
      <c r="X55" s="944"/>
      <c r="Y55" s="944"/>
      <c r="Z55" s="944"/>
      <c r="AA55" s="944"/>
      <c r="AB55" s="944"/>
      <c r="AC55" s="944"/>
      <c r="AD55" s="944"/>
      <c r="AE55" s="944"/>
      <c r="AF55" s="944"/>
      <c r="AG55" s="944"/>
      <c r="AH55" s="944"/>
      <c r="AI55" s="944"/>
      <c r="AJ55" s="944"/>
      <c r="AK55" s="944"/>
      <c r="AL55" s="944"/>
      <c r="AM55" s="944"/>
      <c r="AN55" s="944"/>
      <c r="AO55" s="944"/>
      <c r="AP55" s="944"/>
      <c r="AQ55" s="944"/>
      <c r="AR55" s="944"/>
      <c r="AS55" s="944"/>
      <c r="AT55" s="944"/>
      <c r="AU55" s="944"/>
      <c r="AV55" s="944"/>
      <c r="AW55" s="944"/>
      <c r="AX55" s="944"/>
      <c r="AY55" s="945"/>
      <c r="AZ55" s="946" t="e">
        <f>SUM(AZ30:AZ53)</f>
        <v>#REF!</v>
      </c>
      <c r="BA55" s="946"/>
      <c r="BB55" s="946"/>
      <c r="BC55" s="946"/>
      <c r="BD55" s="946"/>
      <c r="BE55" s="946"/>
      <c r="BF55" s="946"/>
      <c r="BG55" s="946"/>
      <c r="BH55" s="946"/>
      <c r="BI55" s="946"/>
      <c r="BJ55" s="946"/>
      <c r="BK55" s="946"/>
      <c r="BL55" s="946"/>
      <c r="BM55" s="946"/>
      <c r="BN55" s="947" t="e">
        <f>SUM(BN30:BN53)</f>
        <v>#REF!</v>
      </c>
      <c r="BO55" s="948"/>
      <c r="BP55" s="948"/>
      <c r="BQ55" s="948"/>
      <c r="BR55" s="948"/>
      <c r="BS55" s="948"/>
      <c r="BT55" s="948"/>
      <c r="BU55" s="948"/>
      <c r="BV55" s="948"/>
      <c r="BW55" s="948"/>
      <c r="BX55" s="948"/>
      <c r="BY55" s="948"/>
      <c r="BZ55" s="948"/>
      <c r="CA55" s="949"/>
      <c r="CB55" s="69"/>
      <c r="CC55" s="69"/>
      <c r="CD55" s="34"/>
      <c r="CE55" s="157"/>
      <c r="CF55" s="157"/>
      <c r="CG55" s="157"/>
      <c r="CH55" s="157"/>
      <c r="CI55" s="158"/>
      <c r="CJ55" s="159"/>
      <c r="CK55" s="159"/>
      <c r="CL55" s="75"/>
    </row>
    <row r="56" spans="1:90" ht="3" customHeight="1" x14ac:dyDescent="0.3">
      <c r="B56" s="102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105"/>
      <c r="CB56" s="47"/>
      <c r="CC56" s="47"/>
      <c r="CD56" s="160"/>
      <c r="CI56" s="161"/>
      <c r="CJ56" s="161"/>
      <c r="CK56" s="161"/>
    </row>
    <row r="57" spans="1:90" s="162" customFormat="1" ht="18" customHeight="1" x14ac:dyDescent="0.3">
      <c r="B57" s="163"/>
      <c r="C57" s="164"/>
      <c r="D57" s="164"/>
      <c r="E57" s="164"/>
      <c r="F57" s="164"/>
      <c r="G57" s="164"/>
      <c r="H57" s="164"/>
      <c r="I57" s="164"/>
      <c r="J57" s="950" t="s">
        <v>95</v>
      </c>
      <c r="K57" s="950"/>
      <c r="L57" s="950"/>
      <c r="M57" s="950"/>
      <c r="N57" s="950"/>
      <c r="O57" s="950"/>
      <c r="P57" s="950"/>
      <c r="Q57" s="950"/>
      <c r="R57" s="950"/>
      <c r="S57" s="950"/>
      <c r="T57" s="950"/>
      <c r="U57" s="950"/>
      <c r="V57" s="950"/>
      <c r="W57" s="951" t="e">
        <f>("==="&amp;BAHTTEXT(BN55)&amp;"===")</f>
        <v>#REF!</v>
      </c>
      <c r="X57" s="952"/>
      <c r="Y57" s="952"/>
      <c r="Z57" s="952"/>
      <c r="AA57" s="952"/>
      <c r="AB57" s="952"/>
      <c r="AC57" s="952"/>
      <c r="AD57" s="952"/>
      <c r="AE57" s="952"/>
      <c r="AF57" s="952"/>
      <c r="AG57" s="952"/>
      <c r="AH57" s="952"/>
      <c r="AI57" s="952"/>
      <c r="AJ57" s="952"/>
      <c r="AK57" s="952"/>
      <c r="AL57" s="952"/>
      <c r="AM57" s="952"/>
      <c r="AN57" s="952"/>
      <c r="AO57" s="952"/>
      <c r="AP57" s="952"/>
      <c r="AQ57" s="952"/>
      <c r="AR57" s="952"/>
      <c r="AS57" s="952"/>
      <c r="AT57" s="952"/>
      <c r="AU57" s="952"/>
      <c r="AV57" s="952"/>
      <c r="AW57" s="952"/>
      <c r="AX57" s="952"/>
      <c r="AY57" s="952"/>
      <c r="AZ57" s="952"/>
      <c r="BA57" s="952"/>
      <c r="BB57" s="952"/>
      <c r="BC57" s="952"/>
      <c r="BD57" s="952"/>
      <c r="BE57" s="952"/>
      <c r="BF57" s="952"/>
      <c r="BG57" s="952"/>
      <c r="BH57" s="952"/>
      <c r="BI57" s="952"/>
      <c r="BJ57" s="952"/>
      <c r="BK57" s="952"/>
      <c r="BL57" s="952"/>
      <c r="BM57" s="952"/>
      <c r="BN57" s="952"/>
      <c r="BO57" s="952"/>
      <c r="BP57" s="952"/>
      <c r="BQ57" s="952"/>
      <c r="BR57" s="952"/>
      <c r="BS57" s="952"/>
      <c r="BT57" s="952"/>
      <c r="BU57" s="952"/>
      <c r="BV57" s="952"/>
      <c r="BW57" s="952"/>
      <c r="BX57" s="952"/>
      <c r="BY57" s="952"/>
      <c r="BZ57" s="953"/>
      <c r="CA57" s="165"/>
      <c r="CB57" s="166"/>
      <c r="CC57" s="166"/>
      <c r="CE57" s="164"/>
      <c r="CF57" s="164"/>
      <c r="CG57" s="167"/>
      <c r="CH57" s="167"/>
      <c r="CI57" s="915"/>
      <c r="CJ57" s="915"/>
      <c r="CK57" s="915"/>
      <c r="CL57" s="168"/>
    </row>
    <row r="58" spans="1:90" ht="3" customHeight="1" x14ac:dyDescent="0.3">
      <c r="B58" s="169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3"/>
      <c r="CB58" s="47"/>
      <c r="CC58" s="47"/>
    </row>
    <row r="59" spans="1:90" s="181" customFormat="1" ht="18.75" customHeight="1" x14ac:dyDescent="0.6">
      <c r="A59" s="170"/>
      <c r="B59" s="171" t="s">
        <v>96</v>
      </c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916"/>
      <c r="Z59" s="916"/>
      <c r="AA59" s="916"/>
      <c r="AB59" s="916"/>
      <c r="AC59" s="916"/>
      <c r="AD59" s="916"/>
      <c r="AE59" s="916"/>
      <c r="AF59" s="173" t="s">
        <v>97</v>
      </c>
      <c r="AG59" s="174"/>
      <c r="AH59" s="175"/>
      <c r="AI59" s="173" t="s">
        <v>98</v>
      </c>
      <c r="AJ59" s="176"/>
      <c r="AK59" s="177"/>
      <c r="AL59" s="175"/>
      <c r="AM59" s="177"/>
      <c r="AN59" s="177"/>
      <c r="AO59" s="177"/>
      <c r="AP59" s="177"/>
      <c r="AQ59" s="177"/>
      <c r="AR59" s="177"/>
      <c r="AS59" s="177"/>
      <c r="AT59" s="177"/>
      <c r="AU59" s="916"/>
      <c r="AV59" s="916"/>
      <c r="AW59" s="916"/>
      <c r="AX59" s="916"/>
      <c r="AY59" s="916"/>
      <c r="AZ59" s="916"/>
      <c r="BA59" s="916"/>
      <c r="BB59" s="173" t="s">
        <v>97</v>
      </c>
      <c r="BC59" s="178"/>
      <c r="BD59" s="178"/>
      <c r="BE59" s="173" t="s">
        <v>99</v>
      </c>
      <c r="BF59" s="175"/>
      <c r="BG59" s="178"/>
      <c r="BH59" s="178"/>
      <c r="BI59" s="178"/>
      <c r="BJ59" s="178"/>
      <c r="BK59" s="179"/>
      <c r="BL59" s="174"/>
      <c r="BM59" s="175"/>
      <c r="BN59" s="175"/>
      <c r="BO59" s="175"/>
      <c r="BP59" s="175"/>
      <c r="BQ59" s="916"/>
      <c r="BR59" s="916"/>
      <c r="BS59" s="916"/>
      <c r="BT59" s="916"/>
      <c r="BU59" s="916"/>
      <c r="BV59" s="916"/>
      <c r="BW59" s="916"/>
      <c r="BX59" s="173" t="s">
        <v>97</v>
      </c>
      <c r="BY59" s="175"/>
      <c r="BZ59" s="175"/>
      <c r="CA59" s="180"/>
    </row>
    <row r="60" spans="1:90" s="196" customFormat="1" ht="2.25" customHeight="1" x14ac:dyDescent="0.65">
      <c r="A60" s="170"/>
      <c r="B60" s="182"/>
      <c r="C60" s="183"/>
      <c r="D60" s="183"/>
      <c r="E60" s="184"/>
      <c r="F60" s="184"/>
      <c r="G60" s="184"/>
      <c r="H60" s="184"/>
      <c r="I60" s="185"/>
      <c r="J60" s="186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  <c r="V60" s="184"/>
      <c r="W60" s="184"/>
      <c r="X60" s="187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9"/>
      <c r="AS60" s="189"/>
      <c r="AT60" s="189"/>
      <c r="AU60" s="189"/>
      <c r="AV60" s="190"/>
      <c r="AW60" s="191"/>
      <c r="AX60" s="190"/>
      <c r="AY60" s="192"/>
      <c r="AZ60" s="192"/>
      <c r="BA60" s="192"/>
      <c r="BB60" s="192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0"/>
      <c r="BO60" s="194"/>
      <c r="BP60" s="194"/>
      <c r="BQ60" s="194"/>
      <c r="BR60" s="194"/>
      <c r="BS60" s="194"/>
      <c r="BT60" s="194"/>
      <c r="BU60" s="194"/>
      <c r="BV60" s="194"/>
      <c r="BW60" s="194"/>
      <c r="BX60" s="194"/>
      <c r="BY60" s="194"/>
      <c r="BZ60" s="194"/>
      <c r="CA60" s="195"/>
    </row>
    <row r="61" spans="1:90" s="196" customFormat="1" ht="2.25" customHeight="1" x14ac:dyDescent="0.65">
      <c r="A61" s="170"/>
      <c r="B61" s="197"/>
      <c r="C61" s="198"/>
      <c r="D61" s="198"/>
      <c r="E61" s="199"/>
      <c r="F61" s="199"/>
      <c r="G61" s="199"/>
      <c r="H61" s="199"/>
      <c r="I61" s="200"/>
      <c r="J61" s="201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  <c r="X61" s="202"/>
      <c r="Y61" s="203"/>
      <c r="Z61" s="203"/>
      <c r="AA61" s="203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4"/>
      <c r="AS61" s="204"/>
      <c r="AT61" s="204"/>
      <c r="AU61" s="204"/>
      <c r="AV61" s="205"/>
      <c r="AW61" s="206"/>
      <c r="AX61" s="205"/>
      <c r="AY61" s="207"/>
      <c r="AZ61" s="207"/>
      <c r="BA61" s="207"/>
      <c r="BB61" s="207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5"/>
      <c r="BO61" s="209"/>
      <c r="BP61" s="209"/>
      <c r="BQ61" s="209"/>
      <c r="BR61" s="209"/>
      <c r="BS61" s="209"/>
      <c r="BT61" s="209"/>
      <c r="BU61" s="209"/>
      <c r="BV61" s="209"/>
      <c r="BW61" s="209"/>
      <c r="BX61" s="209"/>
      <c r="BY61" s="209"/>
      <c r="BZ61" s="209"/>
      <c r="CA61" s="210"/>
    </row>
    <row r="62" spans="1:90" s="196" customFormat="1" ht="16.5" customHeight="1" x14ac:dyDescent="0.6">
      <c r="A62" s="170"/>
      <c r="B62" s="211" t="s">
        <v>11</v>
      </c>
      <c r="C62" s="212"/>
      <c r="D62" s="213"/>
      <c r="E62" s="213"/>
      <c r="F62" s="213"/>
      <c r="G62" s="213"/>
      <c r="H62" s="213"/>
      <c r="I62" s="213"/>
      <c r="J62" s="214" t="s">
        <v>58</v>
      </c>
      <c r="K62" s="213" t="s">
        <v>100</v>
      </c>
      <c r="L62" s="213"/>
      <c r="M62" s="213"/>
      <c r="N62" s="936"/>
      <c r="O62" s="937"/>
      <c r="P62" s="213" t="s">
        <v>101</v>
      </c>
      <c r="Q62" s="213"/>
      <c r="R62" s="213"/>
      <c r="S62" s="213"/>
      <c r="T62" s="213"/>
      <c r="U62" s="213"/>
      <c r="X62" s="213"/>
      <c r="Z62" s="215"/>
      <c r="AA62" s="215"/>
      <c r="AB62" s="215"/>
      <c r="AC62" s="215"/>
      <c r="AD62" s="215"/>
      <c r="AE62" s="215"/>
      <c r="AF62" s="215"/>
      <c r="AG62" s="215"/>
      <c r="AH62" s="936"/>
      <c r="AI62" s="937"/>
      <c r="AJ62" s="213" t="s">
        <v>102</v>
      </c>
      <c r="AK62" s="213"/>
      <c r="AL62" s="213"/>
      <c r="AM62" s="215"/>
      <c r="AN62" s="215"/>
      <c r="AO62" s="215"/>
      <c r="AP62" s="215"/>
      <c r="AQ62" s="215"/>
      <c r="AR62" s="215"/>
      <c r="AS62" s="215"/>
      <c r="AT62" s="216"/>
      <c r="AU62" s="216"/>
      <c r="AV62" s="217"/>
      <c r="AW62" s="218"/>
      <c r="AX62" s="217"/>
      <c r="AY62" s="217"/>
      <c r="AZ62" s="936"/>
      <c r="BA62" s="937"/>
      <c r="BB62" s="213" t="s">
        <v>103</v>
      </c>
      <c r="BC62" s="213"/>
      <c r="BD62" s="213"/>
      <c r="BE62" s="219"/>
      <c r="BF62" s="219"/>
      <c r="BG62" s="219"/>
      <c r="BH62" s="219"/>
      <c r="BI62" s="219"/>
      <c r="BJ62" s="219"/>
      <c r="BK62" s="219"/>
      <c r="BL62" s="191"/>
      <c r="BM62" s="191"/>
      <c r="BN62" s="190"/>
      <c r="BO62" s="194"/>
      <c r="BP62" s="194"/>
      <c r="BQ62" s="194"/>
      <c r="BR62" s="194"/>
      <c r="BS62" s="194"/>
      <c r="BT62" s="194"/>
      <c r="BU62" s="194"/>
      <c r="BV62" s="194"/>
      <c r="BW62" s="194"/>
      <c r="BX62" s="194"/>
      <c r="BY62" s="194"/>
      <c r="BZ62" s="194"/>
      <c r="CA62" s="220"/>
    </row>
    <row r="63" spans="1:90" s="196" customFormat="1" ht="3" customHeight="1" x14ac:dyDescent="0.6">
      <c r="A63" s="170"/>
      <c r="B63" s="221"/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194"/>
      <c r="Y63" s="194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4"/>
      <c r="AU63" s="224"/>
      <c r="AV63" s="190"/>
      <c r="AW63" s="192"/>
      <c r="AX63" s="190"/>
      <c r="AY63" s="190"/>
      <c r="AZ63" s="192"/>
      <c r="BA63" s="192"/>
      <c r="BB63" s="192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0"/>
      <c r="BO63" s="194"/>
      <c r="BP63" s="194"/>
      <c r="BQ63" s="194"/>
      <c r="BR63" s="194"/>
      <c r="BS63" s="194"/>
      <c r="BT63" s="194"/>
      <c r="BU63" s="194"/>
      <c r="BV63" s="194"/>
      <c r="BW63" s="194"/>
      <c r="BX63" s="194"/>
      <c r="BY63" s="194"/>
      <c r="BZ63" s="194"/>
      <c r="CA63" s="195"/>
    </row>
    <row r="64" spans="1:90" s="69" customFormat="1" ht="17.25" customHeight="1" x14ac:dyDescent="0.3">
      <c r="B64" s="225" t="s">
        <v>104</v>
      </c>
      <c r="C64" s="226"/>
      <c r="D64" s="226"/>
      <c r="E64" s="226"/>
      <c r="F64" s="226"/>
      <c r="G64" s="226"/>
      <c r="H64" s="226"/>
      <c r="I64" s="226"/>
      <c r="J64" s="227" t="s">
        <v>105</v>
      </c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9"/>
      <c r="Z64" s="938" t="s">
        <v>106</v>
      </c>
      <c r="AA64" s="939"/>
      <c r="AB64" s="939"/>
      <c r="AC64" s="939"/>
      <c r="AD64" s="939"/>
      <c r="AE64" s="939"/>
      <c r="AF64" s="939"/>
      <c r="AG64" s="939"/>
      <c r="AH64" s="939"/>
      <c r="AI64" s="939"/>
      <c r="AJ64" s="939"/>
      <c r="AK64" s="939"/>
      <c r="AL64" s="939"/>
      <c r="AM64" s="939"/>
      <c r="AN64" s="939"/>
      <c r="AO64" s="939"/>
      <c r="AP64" s="939"/>
      <c r="AQ64" s="939"/>
      <c r="AR64" s="939"/>
      <c r="AS64" s="939"/>
      <c r="AT64" s="939"/>
      <c r="AU64" s="939"/>
      <c r="AV64" s="939"/>
      <c r="AW64" s="939"/>
      <c r="AX64" s="939"/>
      <c r="AY64" s="939"/>
      <c r="AZ64" s="939"/>
      <c r="BA64" s="939"/>
      <c r="BB64" s="939"/>
      <c r="BC64" s="939"/>
      <c r="BD64" s="939"/>
      <c r="BE64" s="939"/>
      <c r="BF64" s="939"/>
      <c r="BG64" s="939"/>
      <c r="BH64" s="939"/>
      <c r="BI64" s="939"/>
      <c r="BJ64" s="939"/>
      <c r="BK64" s="939"/>
      <c r="BL64" s="939"/>
      <c r="BM64" s="939"/>
      <c r="BN64" s="939"/>
      <c r="BO64" s="939"/>
      <c r="BP64" s="939"/>
      <c r="BQ64" s="939"/>
      <c r="BR64" s="939"/>
      <c r="BS64" s="939"/>
      <c r="BT64" s="939"/>
      <c r="BU64" s="939"/>
      <c r="BV64" s="939"/>
      <c r="BW64" s="939"/>
      <c r="BX64" s="939"/>
      <c r="BY64" s="939"/>
      <c r="BZ64" s="939"/>
      <c r="CA64" s="940"/>
      <c r="CE64" s="70"/>
      <c r="CL64" s="75"/>
    </row>
    <row r="65" spans="1:90" s="69" customFormat="1" ht="17.25" customHeight="1" x14ac:dyDescent="0.3">
      <c r="B65" s="230"/>
      <c r="C65" s="70"/>
      <c r="D65" s="70"/>
      <c r="E65" s="70"/>
      <c r="F65" s="70"/>
      <c r="G65" s="70"/>
      <c r="H65" s="70"/>
      <c r="I65" s="70"/>
      <c r="J65" s="231" t="s">
        <v>107</v>
      </c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232"/>
      <c r="Z65" s="233"/>
      <c r="AA65" s="33"/>
      <c r="AB65" s="33"/>
      <c r="AC65" s="33"/>
      <c r="AD65" s="33"/>
      <c r="AE65" s="33"/>
      <c r="AF65" s="33"/>
      <c r="AG65" s="33"/>
      <c r="AH65" s="234" t="s">
        <v>8</v>
      </c>
      <c r="AI65" s="33"/>
      <c r="AJ65" s="941"/>
      <c r="AK65" s="941"/>
      <c r="AL65" s="941"/>
      <c r="AM65" s="941"/>
      <c r="AN65" s="941"/>
      <c r="AO65" s="941"/>
      <c r="AP65" s="941"/>
      <c r="AQ65" s="941"/>
      <c r="AR65" s="941"/>
      <c r="AS65" s="941"/>
      <c r="AT65" s="941"/>
      <c r="AU65" s="941"/>
      <c r="AV65" s="941"/>
      <c r="AW65" s="941"/>
      <c r="AX65" s="941"/>
      <c r="AY65" s="941"/>
      <c r="AZ65" s="941"/>
      <c r="BA65" s="941"/>
      <c r="BB65" s="941"/>
      <c r="BC65" s="941"/>
      <c r="BD65" s="941"/>
      <c r="BE65" s="941"/>
      <c r="BF65" s="941"/>
      <c r="BG65" s="941"/>
      <c r="BH65" s="941"/>
      <c r="BI65" s="941"/>
      <c r="BJ65" s="941"/>
      <c r="BK65" s="941"/>
      <c r="BL65" s="941"/>
      <c r="BM65" s="941"/>
      <c r="BN65" s="30" t="s">
        <v>11</v>
      </c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232"/>
      <c r="CE65" s="70"/>
      <c r="CL65" s="75"/>
    </row>
    <row r="66" spans="1:90" s="69" customFormat="1" ht="17.25" customHeight="1" x14ac:dyDescent="0.3">
      <c r="B66" s="230"/>
      <c r="C66" s="70"/>
      <c r="D66" s="70"/>
      <c r="E66" s="235"/>
      <c r="F66" s="235"/>
      <c r="G66" s="235"/>
      <c r="H66" s="235"/>
      <c r="I66" s="166"/>
      <c r="J66" s="231" t="s">
        <v>108</v>
      </c>
      <c r="K66" s="166"/>
      <c r="L66" s="166"/>
      <c r="Y66" s="236"/>
      <c r="Z66" s="237"/>
      <c r="AJ66" s="228"/>
      <c r="AK66" s="228"/>
      <c r="AL66" s="228"/>
      <c r="AM66" s="228"/>
      <c r="AN66" s="942" t="e">
        <f>+AP52</f>
        <v>#REF!</v>
      </c>
      <c r="AO66" s="942"/>
      <c r="AP66" s="942"/>
      <c r="AQ66" s="942"/>
      <c r="AR66" s="942"/>
      <c r="AS66" s="942"/>
      <c r="AT66" s="942"/>
      <c r="AU66" s="942"/>
      <c r="AV66" s="942"/>
      <c r="AW66" s="942"/>
      <c r="AX66" s="942"/>
      <c r="AY66" s="942"/>
      <c r="AZ66" s="942"/>
      <c r="BA66" s="942"/>
      <c r="BB66" s="942"/>
      <c r="BC66" s="942"/>
      <c r="BD66" s="942"/>
      <c r="BE66" s="942"/>
      <c r="BF66" s="942"/>
      <c r="BG66" s="942"/>
      <c r="BH66" s="942"/>
      <c r="BI66" s="942"/>
      <c r="BJ66" s="228"/>
      <c r="BK66" s="228"/>
      <c r="BL66" s="228"/>
      <c r="BM66" s="228"/>
      <c r="CA66" s="236"/>
      <c r="CE66" s="70"/>
      <c r="CL66" s="75"/>
    </row>
    <row r="67" spans="1:90" s="69" customFormat="1" ht="15" customHeight="1" x14ac:dyDescent="0.3">
      <c r="B67" s="238"/>
      <c r="C67" s="239"/>
      <c r="D67" s="239"/>
      <c r="E67" s="240"/>
      <c r="F67" s="240"/>
      <c r="G67" s="240"/>
      <c r="H67" s="240"/>
      <c r="I67" s="241"/>
      <c r="J67" s="242" t="s">
        <v>109</v>
      </c>
      <c r="K67" s="241"/>
      <c r="L67" s="241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4"/>
      <c r="Z67" s="169"/>
      <c r="AA67" s="243"/>
      <c r="AB67" s="243"/>
      <c r="AC67" s="243"/>
      <c r="AD67" s="243"/>
      <c r="AE67" s="243"/>
      <c r="AF67" s="243"/>
      <c r="AG67" s="243"/>
      <c r="AH67" s="243"/>
      <c r="AI67" s="243"/>
      <c r="AJ67" s="243"/>
      <c r="AK67" s="243"/>
      <c r="AL67" s="243"/>
      <c r="AM67" s="243"/>
      <c r="AN67" s="243"/>
      <c r="AO67" s="243"/>
      <c r="AP67" s="243"/>
      <c r="AQ67" s="245" t="s">
        <v>110</v>
      </c>
      <c r="AR67" s="245"/>
      <c r="AS67" s="245"/>
      <c r="AT67" s="245"/>
      <c r="AU67" s="245"/>
      <c r="AV67" s="245"/>
      <c r="AW67" s="245"/>
      <c r="AX67" s="245"/>
      <c r="AY67" s="245"/>
      <c r="AZ67" s="245"/>
      <c r="BA67" s="245"/>
      <c r="BB67" s="245"/>
      <c r="BC67" s="245"/>
      <c r="BD67" s="245"/>
      <c r="BE67" s="245"/>
      <c r="BF67" s="245"/>
      <c r="BG67" s="245"/>
      <c r="BH67" s="245"/>
      <c r="BI67" s="243"/>
      <c r="BJ67" s="243"/>
      <c r="BK67" s="243"/>
      <c r="BL67" s="243"/>
      <c r="BM67" s="243"/>
      <c r="BN67" s="243"/>
      <c r="BO67" s="243"/>
      <c r="BP67" s="243"/>
      <c r="BQ67" s="243"/>
      <c r="BR67" s="243"/>
      <c r="BS67" s="243"/>
      <c r="BT67" s="243"/>
      <c r="BU67" s="243"/>
      <c r="BV67" s="243"/>
      <c r="BW67" s="243"/>
      <c r="BX67" s="243"/>
      <c r="BY67" s="243"/>
      <c r="BZ67" s="243"/>
      <c r="CA67" s="244"/>
      <c r="CE67" s="70"/>
      <c r="CL67" s="75"/>
    </row>
    <row r="68" spans="1:90" s="21" customFormat="1" ht="14.25" customHeight="1" x14ac:dyDescent="0.3">
      <c r="B68" s="21" t="s">
        <v>111</v>
      </c>
      <c r="E68" s="22"/>
      <c r="F68" s="22"/>
      <c r="G68" s="22"/>
      <c r="H68" s="22"/>
      <c r="Y68" s="21" t="s">
        <v>34</v>
      </c>
      <c r="CL68" s="23"/>
    </row>
    <row r="69" spans="1:90" s="21" customFormat="1" ht="14.25" customHeight="1" x14ac:dyDescent="0.3">
      <c r="E69" s="22"/>
      <c r="F69" s="22"/>
      <c r="G69" s="22"/>
      <c r="H69" s="22"/>
      <c r="Y69" s="21" t="s">
        <v>35</v>
      </c>
      <c r="CL69" s="23"/>
    </row>
    <row r="70" spans="1:90" s="21" customFormat="1" ht="14.25" customHeight="1" x14ac:dyDescent="0.3">
      <c r="E70" s="22"/>
      <c r="F70" s="22"/>
      <c r="G70" s="22"/>
      <c r="H70" s="22"/>
      <c r="Y70" s="21" t="s">
        <v>36</v>
      </c>
      <c r="CL70" s="23"/>
    </row>
    <row r="71" spans="1:90" s="246" customFormat="1" ht="3.75" customHeight="1" x14ac:dyDescent="0.75">
      <c r="E71" s="247"/>
      <c r="F71" s="247"/>
      <c r="G71" s="247"/>
      <c r="H71" s="247"/>
      <c r="I71" s="64"/>
      <c r="J71" s="64"/>
      <c r="K71" s="64"/>
      <c r="L71" s="64"/>
      <c r="CL71" s="248"/>
    </row>
    <row r="72" spans="1:90" s="246" customFormat="1" ht="3.75" customHeight="1" x14ac:dyDescent="0.75">
      <c r="E72" s="247"/>
      <c r="F72" s="247"/>
      <c r="G72" s="247"/>
      <c r="H72" s="247"/>
      <c r="I72" s="64"/>
      <c r="J72" s="64"/>
      <c r="K72" s="64"/>
      <c r="L72" s="64"/>
      <c r="CL72" s="248"/>
    </row>
    <row r="73" spans="1:90" s="246" customFormat="1" ht="3.75" customHeight="1" x14ac:dyDescent="0.75">
      <c r="E73" s="247"/>
      <c r="F73" s="247"/>
      <c r="G73" s="247"/>
      <c r="H73" s="247"/>
      <c r="I73" s="64"/>
      <c r="J73" s="64"/>
      <c r="K73" s="64"/>
      <c r="L73" s="64"/>
      <c r="CL73" s="248"/>
    </row>
    <row r="74" spans="1:90" s="246" customFormat="1" ht="3.75" customHeight="1" x14ac:dyDescent="0.75">
      <c r="E74" s="247"/>
      <c r="F74" s="247"/>
      <c r="G74" s="247"/>
      <c r="H74" s="247"/>
      <c r="I74" s="64"/>
      <c r="J74" s="64"/>
      <c r="K74" s="64"/>
      <c r="L74" s="64"/>
      <c r="O74" s="249"/>
      <c r="CL74" s="248"/>
    </row>
    <row r="75" spans="1:90" s="69" customFormat="1" ht="3.75" customHeight="1" x14ac:dyDescent="0.75">
      <c r="E75" s="49"/>
      <c r="F75" s="49"/>
      <c r="G75" s="49"/>
      <c r="H75" s="49"/>
      <c r="I75" s="157"/>
      <c r="J75" s="157"/>
      <c r="K75" s="157"/>
      <c r="L75" s="157"/>
      <c r="M75" s="250"/>
      <c r="N75" s="250"/>
      <c r="O75" s="250"/>
      <c r="P75" s="250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251"/>
      <c r="AR75" s="251"/>
      <c r="AS75" s="251"/>
      <c r="AT75" s="251"/>
      <c r="AU75" s="251"/>
      <c r="AV75" s="251"/>
      <c r="AW75" s="251"/>
      <c r="AX75" s="251"/>
      <c r="AY75" s="251"/>
      <c r="AZ75" s="251"/>
      <c r="BA75" s="251"/>
      <c r="BB75" s="251"/>
      <c r="BC75" s="251"/>
      <c r="BD75" s="251"/>
      <c r="BE75" s="251"/>
      <c r="BF75" s="251"/>
      <c r="BG75" s="251"/>
      <c r="BH75" s="251"/>
      <c r="BI75" s="251"/>
      <c r="BJ75" s="251"/>
      <c r="BK75" s="251"/>
      <c r="BL75" s="251"/>
      <c r="BM75" s="251"/>
      <c r="BN75" s="251"/>
      <c r="CL75" s="75"/>
    </row>
    <row r="76" spans="1:90" s="69" customFormat="1" ht="3.75" customHeight="1" x14ac:dyDescent="0.75">
      <c r="E76" s="247"/>
      <c r="F76" s="247"/>
      <c r="G76" s="247"/>
      <c r="H76" s="247"/>
      <c r="I76" s="64"/>
      <c r="J76" s="64"/>
      <c r="K76" s="64"/>
      <c r="L76" s="64"/>
      <c r="M76" s="250"/>
      <c r="N76" s="250"/>
      <c r="O76" s="250"/>
      <c r="P76" s="250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251"/>
      <c r="AR76" s="251"/>
      <c r="AS76" s="251"/>
      <c r="AT76" s="251"/>
      <c r="AU76" s="251"/>
      <c r="AV76" s="251"/>
      <c r="AW76" s="251"/>
      <c r="AX76" s="251"/>
      <c r="AY76" s="251"/>
      <c r="AZ76" s="251"/>
      <c r="BA76" s="251"/>
      <c r="BB76" s="251"/>
      <c r="BC76" s="251"/>
      <c r="BD76" s="251"/>
      <c r="BE76" s="251"/>
      <c r="BF76" s="251"/>
      <c r="BG76" s="251"/>
      <c r="BH76" s="251"/>
      <c r="BI76" s="251"/>
      <c r="BJ76" s="251"/>
      <c r="BK76" s="251"/>
      <c r="BL76" s="251"/>
      <c r="BM76" s="251"/>
      <c r="BN76" s="251"/>
      <c r="CL76" s="75"/>
    </row>
    <row r="77" spans="1:90" s="69" customFormat="1" ht="3.75" customHeight="1" x14ac:dyDescent="0.75">
      <c r="E77" s="247"/>
      <c r="F77" s="247"/>
      <c r="G77" s="247"/>
      <c r="H77" s="247"/>
      <c r="I77" s="64"/>
      <c r="J77" s="64"/>
      <c r="K77" s="64"/>
      <c r="L77" s="64"/>
      <c r="M77" s="250"/>
      <c r="N77" s="250"/>
      <c r="O77" s="250"/>
      <c r="P77" s="250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251"/>
      <c r="AR77" s="251"/>
      <c r="AS77" s="251"/>
      <c r="AT77" s="251"/>
      <c r="AU77" s="251"/>
      <c r="AV77" s="251"/>
      <c r="AW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CL77" s="75"/>
    </row>
    <row r="78" spans="1:90" s="69" customFormat="1" ht="3.75" customHeight="1" x14ac:dyDescent="0.75">
      <c r="E78" s="247"/>
      <c r="F78" s="247"/>
      <c r="G78" s="247"/>
      <c r="H78" s="247"/>
      <c r="I78" s="64"/>
      <c r="J78" s="64"/>
      <c r="K78" s="64"/>
      <c r="L78" s="64"/>
      <c r="M78" s="250"/>
      <c r="N78" s="250"/>
      <c r="O78" s="250"/>
      <c r="P78" s="250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251"/>
      <c r="AR78" s="251"/>
      <c r="AS78" s="251"/>
      <c r="AT78" s="251"/>
      <c r="AU78" s="251"/>
      <c r="AV78" s="251"/>
      <c r="AW78" s="251"/>
      <c r="AX78" s="251"/>
      <c r="AY78" s="251"/>
      <c r="AZ78" s="251"/>
      <c r="BA78" s="251"/>
      <c r="BB78" s="251"/>
      <c r="BC78" s="251"/>
      <c r="BD78" s="251"/>
      <c r="BE78" s="251"/>
      <c r="BF78" s="251"/>
      <c r="BG78" s="251"/>
      <c r="BH78" s="251"/>
      <c r="BI78" s="251"/>
      <c r="BJ78" s="251"/>
      <c r="BK78" s="251"/>
      <c r="BL78" s="251"/>
      <c r="BM78" s="251"/>
      <c r="BN78" s="251"/>
      <c r="CL78" s="75"/>
    </row>
    <row r="79" spans="1:90" s="69" customFormat="1" ht="3.75" customHeight="1" x14ac:dyDescent="0.75">
      <c r="E79" s="247"/>
      <c r="F79" s="247"/>
      <c r="G79" s="247"/>
      <c r="H79" s="247"/>
      <c r="I79" s="64"/>
      <c r="J79" s="64"/>
      <c r="K79" s="64"/>
      <c r="L79" s="64"/>
      <c r="M79" s="250"/>
      <c r="N79" s="250"/>
      <c r="O79" s="250"/>
      <c r="P79" s="250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251"/>
      <c r="AR79" s="251"/>
      <c r="AS79" s="251"/>
      <c r="AT79" s="251"/>
      <c r="AU79" s="251"/>
      <c r="AV79" s="251"/>
      <c r="AW79" s="251"/>
      <c r="AX79" s="251"/>
      <c r="AY79" s="251"/>
      <c r="AZ79" s="251"/>
      <c r="BA79" s="251"/>
      <c r="BB79" s="251"/>
      <c r="BC79" s="251"/>
      <c r="BD79" s="251"/>
      <c r="BE79" s="251"/>
      <c r="BF79" s="251"/>
      <c r="BG79" s="251"/>
      <c r="BH79" s="251"/>
      <c r="BI79" s="251"/>
      <c r="BJ79" s="251"/>
      <c r="BK79" s="251"/>
      <c r="BL79" s="251"/>
      <c r="BM79" s="251"/>
      <c r="BN79" s="251"/>
      <c r="CL79" s="75"/>
    </row>
    <row r="80" spans="1:90" s="69" customFormat="1" ht="3.75" customHeight="1" x14ac:dyDescent="0.75">
      <c r="A80" s="33"/>
      <c r="E80" s="49"/>
      <c r="F80" s="49"/>
      <c r="G80" s="49"/>
      <c r="H80" s="49"/>
      <c r="I80" s="157"/>
      <c r="J80" s="157"/>
      <c r="K80" s="157"/>
      <c r="L80" s="157"/>
      <c r="M80" s="250"/>
      <c r="N80" s="250"/>
      <c r="O80" s="250"/>
      <c r="P80" s="250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251"/>
      <c r="AR80" s="251"/>
      <c r="AS80" s="251"/>
      <c r="AT80" s="251"/>
      <c r="AU80" s="251"/>
      <c r="AV80" s="251"/>
      <c r="AW80" s="251"/>
      <c r="AX80" s="251"/>
      <c r="AY80" s="251"/>
      <c r="AZ80" s="251"/>
      <c r="BA80" s="251"/>
      <c r="BB80" s="251"/>
      <c r="BC80" s="251"/>
      <c r="BD80" s="251"/>
      <c r="BE80" s="251"/>
      <c r="BF80" s="251"/>
      <c r="BG80" s="251"/>
      <c r="BH80" s="251"/>
      <c r="BI80" s="251"/>
      <c r="BJ80" s="251"/>
      <c r="BK80" s="251"/>
      <c r="BL80" s="251"/>
      <c r="BM80" s="251"/>
      <c r="BN80" s="251"/>
      <c r="CL80" s="75"/>
    </row>
    <row r="81" spans="2:90" s="69" customFormat="1" ht="3.75" customHeight="1" x14ac:dyDescent="0.65">
      <c r="E81" s="252"/>
      <c r="F81" s="252"/>
      <c r="G81" s="252"/>
      <c r="H81" s="252"/>
      <c r="I81" s="253"/>
      <c r="J81" s="253"/>
      <c r="K81" s="253"/>
      <c r="L81" s="253"/>
      <c r="M81" s="254"/>
      <c r="N81" s="254"/>
      <c r="O81" s="254"/>
      <c r="P81" s="254"/>
      <c r="Q81" s="254"/>
      <c r="R81" s="254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254"/>
      <c r="AL81" s="254"/>
      <c r="AM81" s="254"/>
      <c r="AN81" s="254"/>
      <c r="AO81" s="254"/>
      <c r="AP81" s="25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4"/>
      <c r="BM81" s="164"/>
      <c r="BN81" s="164"/>
      <c r="CL81" s="75"/>
    </row>
    <row r="82" spans="2:90" s="69" customFormat="1" ht="3.75" customHeight="1" x14ac:dyDescent="0.65">
      <c r="E82" s="252"/>
      <c r="F82" s="252"/>
      <c r="G82" s="252"/>
      <c r="H82" s="252"/>
      <c r="I82" s="253"/>
      <c r="J82" s="253"/>
      <c r="K82" s="253"/>
      <c r="L82" s="253"/>
      <c r="M82" s="254"/>
      <c r="N82" s="254"/>
      <c r="O82" s="254"/>
      <c r="P82" s="254"/>
      <c r="Q82" s="254"/>
      <c r="R82" s="254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254"/>
      <c r="AM82" s="254"/>
      <c r="AN82" s="254"/>
      <c r="AO82" s="254"/>
      <c r="AP82" s="25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4"/>
      <c r="BM82" s="164"/>
      <c r="BN82" s="164"/>
      <c r="CL82" s="75"/>
    </row>
    <row r="83" spans="2:90" s="69" customFormat="1" ht="3.75" customHeight="1" x14ac:dyDescent="0.65">
      <c r="E83" s="252"/>
      <c r="F83" s="252"/>
      <c r="G83" s="252"/>
      <c r="H83" s="252"/>
      <c r="I83" s="253"/>
      <c r="J83" s="253"/>
      <c r="K83" s="253"/>
      <c r="L83" s="253"/>
      <c r="M83" s="254"/>
      <c r="N83" s="254"/>
      <c r="O83" s="254"/>
      <c r="P83" s="254"/>
      <c r="Q83" s="254"/>
      <c r="R83" s="254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4"/>
      <c r="AP83" s="25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4"/>
      <c r="BM83" s="164"/>
      <c r="BN83" s="164"/>
      <c r="CL83" s="75"/>
    </row>
    <row r="84" spans="2:90" s="69" customFormat="1" ht="3.75" customHeight="1" x14ac:dyDescent="0.65">
      <c r="E84" s="252"/>
      <c r="F84" s="252"/>
      <c r="G84" s="252"/>
      <c r="H84" s="252"/>
      <c r="I84" s="253"/>
      <c r="J84" s="253"/>
      <c r="K84" s="253"/>
      <c r="L84" s="253"/>
      <c r="M84" s="254"/>
      <c r="N84" s="254"/>
      <c r="O84" s="254"/>
      <c r="P84" s="254"/>
      <c r="Q84" s="254"/>
      <c r="R84" s="254"/>
      <c r="S84" s="254"/>
      <c r="T84" s="254"/>
      <c r="U84" s="254"/>
      <c r="V84" s="254"/>
      <c r="W84" s="254"/>
      <c r="X84" s="254"/>
      <c r="Y84" s="254"/>
      <c r="Z84" s="254"/>
      <c r="AA84" s="254"/>
      <c r="AB84" s="254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4"/>
      <c r="BM84" s="164"/>
      <c r="BN84" s="164"/>
      <c r="CL84" s="75"/>
    </row>
    <row r="85" spans="2:90" s="47" customFormat="1" ht="3.65" customHeight="1" x14ac:dyDescent="0.65">
      <c r="J85" s="157"/>
      <c r="K85" s="157"/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54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P85" s="25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4"/>
      <c r="BM85" s="164"/>
      <c r="BN85" s="164"/>
      <c r="CC85" s="255"/>
      <c r="CK85" s="255"/>
      <c r="CL85" s="52"/>
    </row>
    <row r="86" spans="2:90" s="47" customFormat="1" ht="3.65" customHeight="1" x14ac:dyDescent="0.3">
      <c r="I86" s="157"/>
      <c r="J86" s="157"/>
      <c r="K86" s="157"/>
      <c r="BN86" s="256"/>
      <c r="BO86" s="256"/>
      <c r="BP86" s="256"/>
      <c r="BQ86" s="256"/>
      <c r="BR86" s="256"/>
      <c r="BS86" s="256"/>
      <c r="BT86" s="256"/>
      <c r="BU86" s="256"/>
      <c r="BV86" s="256"/>
      <c r="BW86" s="256"/>
      <c r="BX86" s="256"/>
      <c r="BY86" s="256"/>
      <c r="BZ86" s="256"/>
      <c r="CC86" s="255"/>
      <c r="CG86" s="933"/>
      <c r="CH86" s="933"/>
      <c r="CK86" s="255"/>
      <c r="CL86" s="52"/>
    </row>
    <row r="87" spans="2:90" s="47" customFormat="1" ht="3.65" customHeight="1" x14ac:dyDescent="0.3">
      <c r="I87" s="157"/>
      <c r="J87" s="157"/>
      <c r="K87" s="157"/>
      <c r="L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257"/>
      <c r="CA87" s="258"/>
      <c r="CG87" s="50"/>
      <c r="CL87" s="52"/>
    </row>
    <row r="88" spans="2:90" s="47" customFormat="1" ht="5.25" customHeight="1" x14ac:dyDescent="0.3">
      <c r="CL88" s="52"/>
    </row>
    <row r="89" spans="2:90" s="153" customFormat="1" ht="15" customHeight="1" x14ac:dyDescent="0.3">
      <c r="B89" s="259"/>
      <c r="C89" s="260"/>
      <c r="D89" s="260"/>
      <c r="E89" s="260"/>
      <c r="F89" s="260"/>
      <c r="G89" s="260"/>
      <c r="H89" s="260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1"/>
      <c r="U89" s="260"/>
      <c r="V89" s="260"/>
      <c r="W89" s="260"/>
      <c r="X89" s="260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  <c r="AO89" s="260"/>
      <c r="AP89" s="260"/>
      <c r="AQ89" s="260"/>
      <c r="AR89" s="260"/>
      <c r="AS89" s="260"/>
      <c r="AT89" s="260"/>
      <c r="AU89" s="260"/>
      <c r="AV89" s="260"/>
      <c r="AW89" s="260"/>
      <c r="AX89" s="260"/>
      <c r="AY89" s="260"/>
      <c r="AZ89" s="260"/>
      <c r="BA89" s="260"/>
      <c r="BB89" s="260"/>
      <c r="BC89" s="260"/>
      <c r="BD89" s="260"/>
      <c r="BE89" s="260"/>
      <c r="BF89" s="260"/>
      <c r="BG89" s="260"/>
      <c r="BH89" s="260"/>
      <c r="BI89" s="260"/>
      <c r="BJ89" s="260"/>
      <c r="BK89" s="260"/>
      <c r="BL89" s="260"/>
      <c r="BM89" s="260"/>
      <c r="BN89" s="260"/>
      <c r="BO89" s="260"/>
      <c r="BP89" s="260"/>
      <c r="BQ89" s="260"/>
      <c r="BR89" s="260"/>
      <c r="BS89" s="260"/>
      <c r="BT89" s="260"/>
      <c r="BU89" s="260"/>
      <c r="BV89" s="260"/>
      <c r="BW89" s="260"/>
      <c r="BX89" s="260"/>
      <c r="BY89" s="260"/>
      <c r="BZ89" s="260"/>
      <c r="CA89" s="260"/>
      <c r="CB89" s="260"/>
      <c r="CC89" s="260"/>
      <c r="CD89" s="262"/>
      <c r="CE89" s="260"/>
      <c r="CF89" s="260"/>
      <c r="CG89" s="260"/>
      <c r="CH89" s="260"/>
      <c r="CI89" s="260"/>
      <c r="CJ89" s="260"/>
      <c r="CK89" s="260"/>
      <c r="CL89" s="263"/>
    </row>
    <row r="90" spans="2:90" s="47" customFormat="1" ht="15" customHeight="1" x14ac:dyDescent="0.3">
      <c r="B90" s="264"/>
      <c r="C90" s="261"/>
      <c r="D90" s="261"/>
      <c r="E90" s="261"/>
      <c r="F90" s="261"/>
      <c r="G90" s="261"/>
      <c r="H90" s="261"/>
      <c r="I90" s="261"/>
      <c r="J90" s="261"/>
      <c r="CB90" s="265"/>
      <c r="CC90" s="266"/>
      <c r="CE90" s="261"/>
      <c r="CL90" s="52"/>
    </row>
    <row r="91" spans="2:90" x14ac:dyDescent="0.3">
      <c r="B91" s="267"/>
      <c r="C91" s="267"/>
      <c r="D91" s="267"/>
      <c r="E91" s="267"/>
      <c r="F91" s="267"/>
      <c r="G91" s="267"/>
      <c r="H91" s="267"/>
      <c r="I91" s="267"/>
      <c r="J91" s="267"/>
      <c r="CC91" s="268"/>
      <c r="CD91" s="269"/>
      <c r="CE91" s="261"/>
    </row>
    <row r="92" spans="2:90" s="270" customFormat="1" ht="45.75" hidden="1" customHeight="1" x14ac:dyDescent="0.3">
      <c r="B92" s="271" t="s">
        <v>112</v>
      </c>
      <c r="C92" s="272"/>
      <c r="D92" s="272"/>
      <c r="E92" s="272"/>
      <c r="F92" s="272"/>
      <c r="G92" s="272"/>
      <c r="H92" s="272"/>
      <c r="I92" s="272"/>
      <c r="J92" s="272"/>
      <c r="K92" s="272"/>
      <c r="L92" s="272"/>
      <c r="M92" s="272"/>
      <c r="N92" s="272"/>
      <c r="O92" s="272"/>
      <c r="P92" s="272"/>
      <c r="Q92" s="272"/>
      <c r="R92" s="272"/>
      <c r="S92" s="272"/>
      <c r="T92" s="272"/>
      <c r="U92" s="272"/>
      <c r="V92" s="272"/>
      <c r="W92" s="272"/>
      <c r="X92" s="272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  <c r="AM92" s="272"/>
      <c r="AN92" s="272"/>
      <c r="AO92" s="272"/>
      <c r="AP92" s="272"/>
      <c r="AQ92" s="272"/>
      <c r="AR92" s="272"/>
      <c r="AS92" s="272"/>
      <c r="AT92" s="272"/>
      <c r="AU92" s="272"/>
      <c r="AV92" s="272"/>
      <c r="AW92" s="272"/>
      <c r="AX92" s="272"/>
      <c r="AY92" s="272"/>
      <c r="AZ92" s="272"/>
      <c r="BA92" s="272"/>
      <c r="BB92" s="272"/>
      <c r="BC92" s="272"/>
      <c r="BD92" s="272"/>
      <c r="BE92" s="272"/>
      <c r="BF92" s="272"/>
      <c r="BG92" s="272"/>
      <c r="BH92" s="272"/>
      <c r="BI92" s="272"/>
      <c r="BJ92" s="272"/>
      <c r="BK92" s="272"/>
      <c r="BL92" s="272"/>
      <c r="BM92" s="272"/>
      <c r="BN92" s="272"/>
      <c r="BO92" s="272"/>
      <c r="BP92" s="272"/>
      <c r="BQ92" s="272"/>
      <c r="BR92" s="272"/>
      <c r="BS92" s="272"/>
      <c r="BT92" s="272"/>
      <c r="BU92" s="272"/>
      <c r="BV92" s="272"/>
      <c r="BW92" s="272"/>
      <c r="BX92" s="272"/>
      <c r="BY92" s="272"/>
      <c r="BZ92" s="272"/>
      <c r="CA92" s="273"/>
      <c r="CB92" s="274" t="s">
        <v>113</v>
      </c>
      <c r="CC92" s="269" t="e">
        <f>ROUND((AK52*AZ52+AK53*AZ53),2)-BN55</f>
        <v>#REF!</v>
      </c>
      <c r="CE92" s="275"/>
      <c r="CF92" s="275"/>
      <c r="CG92" s="275"/>
      <c r="CH92" s="275"/>
      <c r="CI92" s="275"/>
      <c r="CJ92" s="275"/>
      <c r="CK92" s="275"/>
      <c r="CL92" s="276"/>
    </row>
    <row r="93" spans="2:90" s="270" customFormat="1" ht="27" hidden="1" customHeight="1" x14ac:dyDescent="0.3">
      <c r="B93" s="277" t="s">
        <v>114</v>
      </c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278"/>
      <c r="V93" s="278"/>
      <c r="W93" s="278"/>
      <c r="X93" s="278"/>
      <c r="Y93" s="278"/>
      <c r="Z93" s="278"/>
      <c r="AA93" s="278"/>
      <c r="AB93" s="278"/>
      <c r="AC93" s="278"/>
      <c r="AD93" s="278"/>
      <c r="AE93" s="278"/>
      <c r="AF93" s="278"/>
      <c r="AG93" s="278"/>
      <c r="AH93" s="278"/>
      <c r="AI93" s="278"/>
      <c r="AJ93" s="278"/>
      <c r="AK93" s="278"/>
      <c r="AL93" s="278"/>
      <c r="AM93" s="278"/>
      <c r="AN93" s="278"/>
      <c r="AO93" s="278"/>
      <c r="AP93" s="278"/>
      <c r="AQ93" s="278"/>
      <c r="AR93" s="278"/>
      <c r="AS93" s="278"/>
      <c r="AT93" s="279" t="s">
        <v>115</v>
      </c>
      <c r="AU93" s="279"/>
      <c r="AV93" s="278"/>
      <c r="AW93" s="278"/>
      <c r="AX93" s="278"/>
      <c r="AY93" s="278"/>
      <c r="AZ93" s="278"/>
      <c r="BA93" s="278"/>
      <c r="BB93" s="278"/>
      <c r="BC93" s="278"/>
      <c r="BD93" s="278"/>
      <c r="BE93" s="278"/>
      <c r="BF93" s="278"/>
      <c r="BG93" s="278"/>
      <c r="BH93" s="278"/>
      <c r="BI93" s="278"/>
      <c r="BJ93" s="278"/>
      <c r="BK93" s="278"/>
      <c r="BL93" s="278"/>
      <c r="BM93" s="278"/>
      <c r="BN93" s="934" t="s">
        <v>116</v>
      </c>
      <c r="BO93" s="934"/>
      <c r="BP93" s="934"/>
      <c r="BQ93" s="934"/>
      <c r="BR93" s="934"/>
      <c r="BS93" s="934"/>
      <c r="BT93" s="934"/>
      <c r="BU93" s="934"/>
      <c r="BV93" s="934"/>
      <c r="BW93" s="934"/>
      <c r="BX93" s="934"/>
      <c r="BY93" s="934"/>
      <c r="BZ93" s="934"/>
      <c r="CA93" s="935"/>
      <c r="CB93" s="280"/>
      <c r="CC93" s="281"/>
      <c r="CE93" s="275"/>
      <c r="CF93" s="275"/>
      <c r="CG93" s="275"/>
      <c r="CH93" s="275"/>
      <c r="CI93" s="282"/>
      <c r="CJ93" s="283"/>
      <c r="CK93" s="281"/>
      <c r="CL93" s="276"/>
    </row>
  </sheetData>
  <mergeCells count="182">
    <mergeCell ref="CG86:CH86"/>
    <mergeCell ref="BN93:CA93"/>
    <mergeCell ref="N62:O62"/>
    <mergeCell ref="AH62:AI62"/>
    <mergeCell ref="AZ62:BA62"/>
    <mergeCell ref="Z64:CA64"/>
    <mergeCell ref="AJ65:BM65"/>
    <mergeCell ref="AN66:BI66"/>
    <mergeCell ref="B55:AY55"/>
    <mergeCell ref="AZ55:BM55"/>
    <mergeCell ref="BN55:CA55"/>
    <mergeCell ref="J57:V57"/>
    <mergeCell ref="W57:BZ57"/>
    <mergeCell ref="CI57:CK57"/>
    <mergeCell ref="Y59:AE59"/>
    <mergeCell ref="AU59:BA59"/>
    <mergeCell ref="BQ59:BW59"/>
    <mergeCell ref="AP51:AY51"/>
    <mergeCell ref="AZ51:BM51"/>
    <mergeCell ref="BN51:CA51"/>
    <mergeCell ref="T52:AE52"/>
    <mergeCell ref="AK52:AO52"/>
    <mergeCell ref="AP52:AY52"/>
    <mergeCell ref="AZ52:BM52"/>
    <mergeCell ref="BN52:CA52"/>
    <mergeCell ref="T53:AE53"/>
    <mergeCell ref="AK53:AO53"/>
    <mergeCell ref="AP53:AY53"/>
    <mergeCell ref="AZ53:BM53"/>
    <mergeCell ref="BN53:CA53"/>
    <mergeCell ref="AP48:AY48"/>
    <mergeCell ref="AZ48:BM48"/>
    <mergeCell ref="BN48:CA48"/>
    <mergeCell ref="AP49:AY49"/>
    <mergeCell ref="AZ49:BM49"/>
    <mergeCell ref="BN49:CA49"/>
    <mergeCell ref="AP50:AY50"/>
    <mergeCell ref="AZ50:BM50"/>
    <mergeCell ref="BN50:CA50"/>
    <mergeCell ref="AP45:AY45"/>
    <mergeCell ref="AZ45:BM45"/>
    <mergeCell ref="BN45:CA45"/>
    <mergeCell ref="AP46:AY46"/>
    <mergeCell ref="AZ46:BM46"/>
    <mergeCell ref="BN46:CA46"/>
    <mergeCell ref="AP47:AY47"/>
    <mergeCell ref="AZ47:BM47"/>
    <mergeCell ref="BN47:CA47"/>
    <mergeCell ref="AP42:AY42"/>
    <mergeCell ref="AZ42:BM42"/>
    <mergeCell ref="BN42:CA42"/>
    <mergeCell ref="AP43:AY43"/>
    <mergeCell ref="AZ43:BM43"/>
    <mergeCell ref="BN43:CA43"/>
    <mergeCell ref="AP44:AY44"/>
    <mergeCell ref="AZ44:BM44"/>
    <mergeCell ref="BN44:CA44"/>
    <mergeCell ref="AP39:AY39"/>
    <mergeCell ref="AZ39:BM39"/>
    <mergeCell ref="BN39:CA39"/>
    <mergeCell ref="AP40:AY40"/>
    <mergeCell ref="AZ40:BM40"/>
    <mergeCell ref="BN40:CA40"/>
    <mergeCell ref="AP41:AY41"/>
    <mergeCell ref="AZ41:BM41"/>
    <mergeCell ref="BN41:CA41"/>
    <mergeCell ref="AP36:AY36"/>
    <mergeCell ref="AZ36:BM36"/>
    <mergeCell ref="BN36:CA36"/>
    <mergeCell ref="AP37:AY37"/>
    <mergeCell ref="AZ37:BM37"/>
    <mergeCell ref="BN37:CA37"/>
    <mergeCell ref="AP38:AY38"/>
    <mergeCell ref="AZ38:BM38"/>
    <mergeCell ref="BN38:CA38"/>
    <mergeCell ref="AP33:AY33"/>
    <mergeCell ref="AZ33:BM33"/>
    <mergeCell ref="BN33:CA33"/>
    <mergeCell ref="AP34:AY34"/>
    <mergeCell ref="AZ34:BM34"/>
    <mergeCell ref="BN34:CA34"/>
    <mergeCell ref="AP35:AY35"/>
    <mergeCell ref="AZ35:BM35"/>
    <mergeCell ref="BN35:CA35"/>
    <mergeCell ref="AP30:AY30"/>
    <mergeCell ref="AZ30:BM30"/>
    <mergeCell ref="BN30:CA30"/>
    <mergeCell ref="AP31:AY31"/>
    <mergeCell ref="AZ31:BM31"/>
    <mergeCell ref="BN31:CA31"/>
    <mergeCell ref="AP32:AY32"/>
    <mergeCell ref="AZ32:BM32"/>
    <mergeCell ref="BN32:CA32"/>
    <mergeCell ref="B28:AO29"/>
    <mergeCell ref="AP28:AY28"/>
    <mergeCell ref="AZ28:BM29"/>
    <mergeCell ref="BN28:CA28"/>
    <mergeCell ref="CB28:CB29"/>
    <mergeCell ref="CE28:CH29"/>
    <mergeCell ref="CJ28:CJ29"/>
    <mergeCell ref="AP29:AY29"/>
    <mergeCell ref="BN29:CA29"/>
    <mergeCell ref="CJ15:CK15"/>
    <mergeCell ref="B17:G17"/>
    <mergeCell ref="H17:BZ17"/>
    <mergeCell ref="CB17:CC17"/>
    <mergeCell ref="J20:K20"/>
    <mergeCell ref="U20:V20"/>
    <mergeCell ref="W20:AE20"/>
    <mergeCell ref="AG20:AH20"/>
    <mergeCell ref="AI20:AW20"/>
    <mergeCell ref="AX20:AY20"/>
    <mergeCell ref="BJ20:BK20"/>
    <mergeCell ref="CF20:CF23"/>
    <mergeCell ref="B21:Q23"/>
    <mergeCell ref="U22:V24"/>
    <mergeCell ref="W22:AE24"/>
    <mergeCell ref="AG22:AH24"/>
    <mergeCell ref="AI22:AS24"/>
    <mergeCell ref="AX22:AY24"/>
    <mergeCell ref="AZ22:BH24"/>
    <mergeCell ref="B24:Q26"/>
    <mergeCell ref="B15:G15"/>
    <mergeCell ref="H15:AG15"/>
    <mergeCell ref="BD15:BE15"/>
    <mergeCell ref="BG15:BH15"/>
    <mergeCell ref="BI15:BJ15"/>
    <mergeCell ref="BK15:BL15"/>
    <mergeCell ref="BM15:BN15"/>
    <mergeCell ref="BP15:BQ15"/>
    <mergeCell ref="BR15:BS15"/>
    <mergeCell ref="B10:H10"/>
    <mergeCell ref="I10:BZ10"/>
    <mergeCell ref="AW13:AX13"/>
    <mergeCell ref="AZ13:BA13"/>
    <mergeCell ref="BB13:BC13"/>
    <mergeCell ref="BD13:BE13"/>
    <mergeCell ref="BF13:BG13"/>
    <mergeCell ref="BI13:BJ13"/>
    <mergeCell ref="BK13:BL13"/>
    <mergeCell ref="BM13:BN13"/>
    <mergeCell ref="BO13:BP13"/>
    <mergeCell ref="BQ13:BR13"/>
    <mergeCell ref="BT13:BU13"/>
    <mergeCell ref="BV13:BW13"/>
    <mergeCell ref="BY13:BZ13"/>
    <mergeCell ref="BT15:BU15"/>
    <mergeCell ref="BV15:BW15"/>
    <mergeCell ref="BY15:BZ15"/>
    <mergeCell ref="CJ6:CK6"/>
    <mergeCell ref="B8:H8"/>
    <mergeCell ref="I8:AH8"/>
    <mergeCell ref="BD8:BE8"/>
    <mergeCell ref="BG8:BH8"/>
    <mergeCell ref="BI8:BJ8"/>
    <mergeCell ref="BK8:BL8"/>
    <mergeCell ref="BM8:BN8"/>
    <mergeCell ref="BP8:BQ8"/>
    <mergeCell ref="BR8:BS8"/>
    <mergeCell ref="BT8:BU8"/>
    <mergeCell ref="BV8:BW8"/>
    <mergeCell ref="BY8:BZ8"/>
    <mergeCell ref="B1:CA2"/>
    <mergeCell ref="B3:BN3"/>
    <mergeCell ref="BO3:BS3"/>
    <mergeCell ref="BT3:CA3"/>
    <mergeCell ref="B4:BN4"/>
    <mergeCell ref="BO4:BS4"/>
    <mergeCell ref="BT4:CA4"/>
    <mergeCell ref="AW6:AX6"/>
    <mergeCell ref="AZ6:BA6"/>
    <mergeCell ref="BB6:BC6"/>
    <mergeCell ref="BD6:BE6"/>
    <mergeCell ref="BF6:BG6"/>
    <mergeCell ref="BI6:BJ6"/>
    <mergeCell ref="BK6:BL6"/>
    <mergeCell ref="BM6:BN6"/>
    <mergeCell ref="BO6:BP6"/>
    <mergeCell ref="BQ6:BR6"/>
    <mergeCell ref="BT6:BU6"/>
    <mergeCell ref="BV6:BW6"/>
    <mergeCell ref="BY6:BZ6"/>
  </mergeCells>
  <dataValidations count="2">
    <dataValidation type="list" allowBlank="1" showInputMessage="1" showErrorMessage="1" sqref="U20:V20 U22:V24 AG22 AG20:AH20 BJ20:BK20 AX20:AY20 AX22 J62 N62:O62 AH62:AI62 AZ62:BA62" xr:uid="{00000000-0002-0000-0500-000000000000}">
      <formula1>"P, "</formula1>
    </dataValidation>
    <dataValidation type="list" allowBlank="1" showInputMessage="1" showErrorMessage="1" sqref="B1:CA2" xr:uid="{00000000-0002-0000-0500-000001000000}">
      <formula1>"ฉบับที่ 1 (สำหรับผู้ถูกหักภาษี ณ ที่จ่าย ใช้แนบพร้อมกับแบบแสดงรายการภาษี),ฉบับที่ 2 (สำหรับผู้ถูกหักภาษี ณ ที่จ่าย เก็บไว้เป็นหลักฐาน),ฉบับที่ 3 (สำหรับแนบพร้อมกับแบบแสดงรายการภาษี),ฉบับที่ 4 (สำหรับแนบใบสำคัญ)"</formula1>
    </dataValidation>
  </dataValidations>
  <printOptions horizontalCentered="1" verticalCentered="1"/>
  <pageMargins left="7.874015748031496E-2" right="0" top="0.19685039370078741" bottom="0.19685039370078741" header="0.19685039370078741" footer="0.19685039370078741"/>
  <pageSetup paperSize="9" scale="96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11</vt:i4>
      </vt:variant>
    </vt:vector>
  </HeadingPairs>
  <TitlesOfParts>
    <vt:vector size="19" baseType="lpstr">
      <vt:lpstr>DATA</vt:lpstr>
      <vt:lpstr>DT</vt:lpstr>
      <vt:lpstr>WHT</vt:lpstr>
      <vt:lpstr>FormPND.3</vt:lpstr>
      <vt:lpstr>วิธีการยื่น Online</vt:lpstr>
      <vt:lpstr>2</vt:lpstr>
      <vt:lpstr>3</vt:lpstr>
      <vt:lpstr>4</vt:lpstr>
      <vt:lpstr>AC.No.</vt:lpstr>
      <vt:lpstr>AccNo.</vt:lpstr>
      <vt:lpstr>Branch</vt:lpstr>
      <vt:lpstr>MonthList</vt:lpstr>
      <vt:lpstr>PageNo.</vt:lpstr>
      <vt:lpstr>PageTotal</vt:lpstr>
      <vt:lpstr>'2'!Print_Area</vt:lpstr>
      <vt:lpstr>'3'!Print_Area</vt:lpstr>
      <vt:lpstr>'4'!Print_Area</vt:lpstr>
      <vt:lpstr>FormPND.3!Print_Area</vt:lpstr>
      <vt:lpstr>WHT!Print_Area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th</dc:creator>
  <cp:lastModifiedBy>admin</cp:lastModifiedBy>
  <cp:lastPrinted>2020-10-14T08:16:03Z</cp:lastPrinted>
  <dcterms:created xsi:type="dcterms:W3CDTF">2011-09-03T12:19:06Z</dcterms:created>
  <dcterms:modified xsi:type="dcterms:W3CDTF">2020-10-15T07:44:53Z</dcterms:modified>
</cp:coreProperties>
</file>